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ossureur-my.sharepoint.com/personal/ksindahl_ossur_com/Documents/Desktop/"/>
    </mc:Choice>
  </mc:AlternateContent>
  <xr:revisionPtr revIDLastSave="0" documentId="8_{B52C6F9C-FA35-4D64-8AA3-0E0E9BDC0D1B}" xr6:coauthVersionLast="47" xr6:coauthVersionMax="47" xr10:uidLastSave="{00000000-0000-0000-0000-000000000000}"/>
  <bookViews>
    <workbookView xWindow="-118" yWindow="-118" windowWidth="25370" windowHeight="15238" xr2:uid="{1A2BADF9-3CB2-4CB9-8FBC-3A1B67D11E98}"/>
  </bookViews>
  <sheets>
    <sheet name="Output"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9" i="1" l="1"/>
  <c r="M55" i="1"/>
  <c r="L55" i="1"/>
  <c r="K55" i="1"/>
  <c r="J55" i="1"/>
  <c r="I55" i="1"/>
  <c r="H55" i="1"/>
  <c r="G55" i="1"/>
  <c r="F55" i="1"/>
  <c r="E55" i="1"/>
  <c r="D55" i="1"/>
  <c r="C55" i="1"/>
  <c r="M53" i="1"/>
  <c r="L53" i="1"/>
  <c r="K53" i="1"/>
  <c r="J53" i="1"/>
  <c r="I53" i="1"/>
  <c r="H53" i="1"/>
  <c r="G53" i="1"/>
  <c r="F53" i="1"/>
  <c r="E53" i="1"/>
  <c r="D53" i="1"/>
  <c r="C53" i="1"/>
  <c r="M51" i="1"/>
  <c r="L51" i="1"/>
  <c r="K51" i="1"/>
  <c r="J51" i="1"/>
  <c r="I51" i="1"/>
  <c r="H51" i="1"/>
  <c r="G51" i="1"/>
  <c r="F51" i="1"/>
  <c r="E51" i="1"/>
  <c r="D51" i="1"/>
  <c r="C51" i="1"/>
  <c r="M50" i="1"/>
  <c r="L50" i="1"/>
  <c r="K50" i="1"/>
  <c r="J50" i="1"/>
  <c r="I50" i="1"/>
  <c r="H50" i="1"/>
  <c r="G50" i="1"/>
  <c r="F50" i="1"/>
  <c r="E50" i="1"/>
  <c r="D50" i="1"/>
  <c r="C50" i="1"/>
  <c r="M48" i="1"/>
  <c r="L48" i="1"/>
  <c r="K48" i="1"/>
  <c r="J48" i="1"/>
  <c r="I48" i="1"/>
  <c r="H48" i="1"/>
  <c r="G48" i="1"/>
  <c r="F48" i="1"/>
  <c r="E48" i="1"/>
  <c r="D48" i="1"/>
  <c r="C48" i="1"/>
  <c r="M46" i="1"/>
  <c r="L46" i="1"/>
  <c r="K46" i="1"/>
  <c r="J46" i="1"/>
  <c r="I46" i="1"/>
  <c r="H46" i="1"/>
  <c r="G46" i="1"/>
  <c r="F46" i="1"/>
  <c r="E46" i="1"/>
  <c r="D46" i="1"/>
  <c r="C46" i="1"/>
  <c r="M45" i="1"/>
  <c r="L45" i="1"/>
  <c r="K45" i="1"/>
  <c r="J45" i="1"/>
  <c r="I45" i="1"/>
  <c r="H45" i="1"/>
  <c r="G45" i="1"/>
  <c r="F45" i="1"/>
  <c r="E45" i="1"/>
  <c r="D45" i="1"/>
  <c r="C45" i="1"/>
  <c r="M43" i="1"/>
  <c r="L43" i="1"/>
  <c r="K43" i="1"/>
  <c r="J43" i="1"/>
  <c r="I43" i="1"/>
  <c r="H43" i="1"/>
  <c r="G43" i="1"/>
  <c r="F43" i="1"/>
  <c r="E43" i="1"/>
  <c r="D43" i="1"/>
  <c r="C43" i="1"/>
  <c r="M41" i="1"/>
  <c r="L41" i="1"/>
  <c r="K41" i="1"/>
  <c r="J41" i="1"/>
  <c r="I41" i="1"/>
  <c r="H41" i="1"/>
  <c r="G41" i="1"/>
  <c r="F41" i="1"/>
  <c r="E41" i="1"/>
  <c r="D41" i="1"/>
  <c r="C41" i="1"/>
  <c r="M39" i="1"/>
  <c r="L39" i="1"/>
  <c r="K39" i="1"/>
  <c r="J39" i="1"/>
  <c r="I39" i="1"/>
  <c r="H39" i="1"/>
  <c r="G39" i="1"/>
  <c r="F39" i="1"/>
  <c r="E39" i="1"/>
  <c r="D39" i="1"/>
  <c r="C39" i="1"/>
  <c r="M38" i="1"/>
  <c r="L38" i="1"/>
  <c r="K38" i="1"/>
  <c r="J38" i="1"/>
  <c r="I38" i="1"/>
  <c r="H38" i="1"/>
  <c r="G38" i="1"/>
  <c r="F38" i="1"/>
  <c r="E38" i="1"/>
  <c r="D38" i="1"/>
  <c r="C38" i="1"/>
  <c r="M37" i="1"/>
  <c r="L37" i="1"/>
  <c r="K37" i="1"/>
  <c r="J37" i="1"/>
  <c r="I37" i="1"/>
  <c r="H37" i="1"/>
  <c r="G37" i="1"/>
  <c r="F37" i="1"/>
  <c r="E37" i="1"/>
  <c r="D37" i="1"/>
  <c r="C37" i="1"/>
  <c r="M35" i="1"/>
  <c r="L35" i="1"/>
  <c r="K35" i="1"/>
  <c r="J35" i="1"/>
  <c r="I35" i="1"/>
  <c r="H35" i="1"/>
  <c r="G35" i="1"/>
  <c r="F35" i="1"/>
  <c r="E35" i="1"/>
  <c r="D35" i="1"/>
  <c r="C35" i="1"/>
  <c r="M34" i="1"/>
  <c r="L34" i="1"/>
  <c r="K34" i="1"/>
  <c r="J34" i="1"/>
  <c r="I34" i="1"/>
  <c r="H34" i="1"/>
  <c r="G34" i="1"/>
  <c r="F34" i="1"/>
  <c r="E34" i="1"/>
  <c r="D34" i="1"/>
  <c r="C34" i="1"/>
  <c r="M32" i="1"/>
  <c r="L32" i="1"/>
  <c r="K32" i="1"/>
  <c r="K59" i="1" s="1"/>
  <c r="J32" i="1"/>
  <c r="I32" i="1"/>
  <c r="H32" i="1"/>
  <c r="G32" i="1"/>
  <c r="F32" i="1"/>
  <c r="E32" i="1"/>
  <c r="D32" i="1"/>
  <c r="C32" i="1"/>
  <c r="M30" i="1"/>
  <c r="L30" i="1"/>
  <c r="K30" i="1"/>
  <c r="J30" i="1"/>
  <c r="I30" i="1"/>
  <c r="H30" i="1"/>
  <c r="G30" i="1"/>
  <c r="F30" i="1"/>
  <c r="E30" i="1"/>
  <c r="D30" i="1"/>
  <c r="C30" i="1"/>
  <c r="M29" i="1"/>
  <c r="L29" i="1"/>
  <c r="K29" i="1"/>
  <c r="J29" i="1"/>
  <c r="I29" i="1"/>
  <c r="H29" i="1"/>
  <c r="G29" i="1"/>
  <c r="F29" i="1"/>
  <c r="E29" i="1"/>
  <c r="D29" i="1"/>
  <c r="C29" i="1"/>
  <c r="M28" i="1"/>
  <c r="L28" i="1"/>
  <c r="K28" i="1"/>
  <c r="J28" i="1"/>
  <c r="I28" i="1"/>
  <c r="H28" i="1"/>
  <c r="G28" i="1"/>
  <c r="F28" i="1"/>
  <c r="E28" i="1"/>
  <c r="D28" i="1"/>
  <c r="C28" i="1"/>
  <c r="M27" i="1"/>
  <c r="L27" i="1"/>
  <c r="K27" i="1"/>
  <c r="J27" i="1"/>
  <c r="I27" i="1"/>
  <c r="H27" i="1"/>
  <c r="G27" i="1"/>
  <c r="F27" i="1"/>
  <c r="E27" i="1"/>
  <c r="D27" i="1"/>
  <c r="C27" i="1"/>
  <c r="M26" i="1"/>
  <c r="L26" i="1"/>
  <c r="K26" i="1"/>
  <c r="J26" i="1"/>
  <c r="I26" i="1"/>
  <c r="H26" i="1"/>
  <c r="G26" i="1"/>
  <c r="F26" i="1"/>
  <c r="E26" i="1"/>
  <c r="D26" i="1"/>
  <c r="C26" i="1"/>
  <c r="M25" i="1"/>
  <c r="L25" i="1"/>
  <c r="K25" i="1"/>
  <c r="J25" i="1"/>
  <c r="I25" i="1"/>
  <c r="H25" i="1"/>
  <c r="G25" i="1"/>
  <c r="G58" i="1" s="1"/>
  <c r="G60" i="1" s="1"/>
  <c r="F25" i="1"/>
  <c r="E25" i="1"/>
  <c r="D25" i="1"/>
  <c r="C25" i="1"/>
  <c r="M23" i="1"/>
  <c r="L23" i="1"/>
  <c r="K23" i="1"/>
  <c r="J23" i="1"/>
  <c r="I23" i="1"/>
  <c r="H23" i="1"/>
  <c r="G23" i="1"/>
  <c r="F23" i="1"/>
  <c r="E23" i="1"/>
  <c r="D23" i="1"/>
  <c r="C23" i="1"/>
  <c r="M22" i="1"/>
  <c r="L22" i="1"/>
  <c r="K22" i="1"/>
  <c r="J22" i="1"/>
  <c r="I22" i="1"/>
  <c r="H22" i="1"/>
  <c r="G22" i="1"/>
  <c r="F22" i="1"/>
  <c r="E22" i="1"/>
  <c r="D22" i="1"/>
  <c r="C22" i="1"/>
  <c r="M21" i="1"/>
  <c r="M59" i="1" s="1"/>
  <c r="L21" i="1"/>
  <c r="L59" i="1" s="1"/>
  <c r="K21" i="1"/>
  <c r="J21" i="1"/>
  <c r="I21" i="1"/>
  <c r="H21" i="1"/>
  <c r="G21" i="1"/>
  <c r="F21" i="1"/>
  <c r="E21" i="1"/>
  <c r="D21" i="1"/>
  <c r="D58" i="1" s="1"/>
  <c r="D60" i="1" s="1"/>
  <c r="C21" i="1"/>
  <c r="C58" i="1" s="1"/>
  <c r="M19" i="1"/>
  <c r="L19" i="1"/>
  <c r="K19" i="1"/>
  <c r="J19" i="1"/>
  <c r="I19" i="1"/>
  <c r="H19" i="1"/>
  <c r="G19" i="1"/>
  <c r="F19" i="1"/>
  <c r="E19" i="1"/>
  <c r="D19" i="1"/>
  <c r="C19" i="1"/>
  <c r="M18" i="1"/>
  <c r="L18" i="1"/>
  <c r="K18" i="1"/>
  <c r="J18" i="1"/>
  <c r="I18" i="1"/>
  <c r="H18" i="1"/>
  <c r="G18" i="1"/>
  <c r="F18" i="1"/>
  <c r="E18" i="1"/>
  <c r="D18" i="1"/>
  <c r="C18" i="1"/>
  <c r="M17" i="1"/>
  <c r="L17" i="1"/>
  <c r="K17" i="1"/>
  <c r="J17" i="1"/>
  <c r="I17" i="1"/>
  <c r="H17" i="1"/>
  <c r="G17" i="1"/>
  <c r="F17" i="1"/>
  <c r="E17" i="1"/>
  <c r="D17" i="1"/>
  <c r="C17" i="1"/>
  <c r="M15" i="1"/>
  <c r="M58" i="1" s="1"/>
  <c r="M60" i="1" s="1"/>
  <c r="L15" i="1"/>
  <c r="L58" i="1" s="1"/>
  <c r="L60" i="1" s="1"/>
  <c r="K15" i="1"/>
  <c r="K58" i="1" s="1"/>
  <c r="J15" i="1"/>
  <c r="I15" i="1"/>
  <c r="H15" i="1"/>
  <c r="H58" i="1" s="1"/>
  <c r="G15" i="1"/>
  <c r="F15" i="1"/>
  <c r="E15" i="1"/>
  <c r="D15" i="1"/>
  <c r="D59" i="1" s="1"/>
  <c r="C15" i="1"/>
  <c r="C59" i="1" s="1"/>
  <c r="M14" i="1"/>
  <c r="L14" i="1"/>
  <c r="K14" i="1"/>
  <c r="J14" i="1"/>
  <c r="I14" i="1"/>
  <c r="H14" i="1"/>
  <c r="G14" i="1"/>
  <c r="F14" i="1"/>
  <c r="E14" i="1"/>
  <c r="D14" i="1"/>
  <c r="C14" i="1"/>
  <c r="M13" i="1"/>
  <c r="L13" i="1"/>
  <c r="K13" i="1"/>
  <c r="J13" i="1"/>
  <c r="I13" i="1"/>
  <c r="H13" i="1"/>
  <c r="G13" i="1"/>
  <c r="F13" i="1"/>
  <c r="E13" i="1"/>
  <c r="D13" i="1"/>
  <c r="C13" i="1"/>
  <c r="M12" i="1"/>
  <c r="L12" i="1"/>
  <c r="K12" i="1"/>
  <c r="J12" i="1"/>
  <c r="I12" i="1"/>
  <c r="H12" i="1"/>
  <c r="G12" i="1"/>
  <c r="F12" i="1"/>
  <c r="E12" i="1"/>
  <c r="D12" i="1"/>
  <c r="C12" i="1"/>
  <c r="M11" i="1"/>
  <c r="L11" i="1"/>
  <c r="K11" i="1"/>
  <c r="J11" i="1"/>
  <c r="I11" i="1"/>
  <c r="H11" i="1"/>
  <c r="G11" i="1"/>
  <c r="F11" i="1"/>
  <c r="E11" i="1"/>
  <c r="D11" i="1"/>
  <c r="C11" i="1"/>
  <c r="M10" i="1"/>
  <c r="L10" i="1"/>
  <c r="K10" i="1"/>
  <c r="J10" i="1"/>
  <c r="I10" i="1"/>
  <c r="H10" i="1"/>
  <c r="G10" i="1"/>
  <c r="F10" i="1"/>
  <c r="E10" i="1"/>
  <c r="D10" i="1"/>
  <c r="C10" i="1"/>
  <c r="C8" i="1"/>
  <c r="M7" i="1"/>
  <c r="L7" i="1"/>
  <c r="K7" i="1"/>
  <c r="H7" i="1"/>
  <c r="G7" i="1"/>
  <c r="D7" i="1"/>
  <c r="B1" i="1" s="1"/>
  <c r="C7" i="1"/>
  <c r="M6" i="1"/>
  <c r="L6" i="1"/>
  <c r="K6" i="1"/>
  <c r="H6" i="1"/>
  <c r="G6" i="1"/>
  <c r="D6" i="1"/>
  <c r="C6" i="1"/>
  <c r="B2" i="1"/>
  <c r="K60" i="1" l="1"/>
  <c r="C60" i="1"/>
  <c r="H59" i="1"/>
  <c r="H60" i="1" s="1"/>
</calcChain>
</file>

<file path=xl/sharedStrings.xml><?xml version="1.0" encoding="utf-8"?>
<sst xmlns="http://schemas.openxmlformats.org/spreadsheetml/2006/main" count="50" uniqueCount="43">
  <si>
    <t>Please note that any estimates or forecasts regarding Embla Medical's performance made by analysts are theirs alone and do not represent opinions, forecasts or prediction of Embla Medical or its Management. Embla Medical does not by its reference or distribution imply its endorsement of or concurrence with such information or conclusions.</t>
  </si>
  <si>
    <t>USD million</t>
  </si>
  <si>
    <t>Consensus</t>
  </si>
  <si>
    <t>High</t>
  </si>
  <si>
    <t>Low</t>
  </si>
  <si>
    <t>Actual</t>
  </si>
  <si>
    <t>Sales segmentation</t>
  </si>
  <si>
    <t>Prosthetics and Neuro Orthotics</t>
  </si>
  <si>
    <t>Bracing &amp; Supports</t>
  </si>
  <si>
    <t>Internal product sales</t>
  </si>
  <si>
    <t>External product sales</t>
  </si>
  <si>
    <t>Patient Care</t>
  </si>
  <si>
    <t>Total sales</t>
  </si>
  <si>
    <t>Total sales growth USD</t>
  </si>
  <si>
    <t>Total sales growth LCY</t>
  </si>
  <si>
    <t>Total sales growth organic</t>
  </si>
  <si>
    <t>Cost of goods sold</t>
  </si>
  <si>
    <t>Gross profit</t>
  </si>
  <si>
    <t>Gross margin</t>
  </si>
  <si>
    <t>Other income</t>
  </si>
  <si>
    <t>Sales &amp; marketing expenses</t>
  </si>
  <si>
    <t>Research &amp; development expenses</t>
  </si>
  <si>
    <t>General &amp; administrative expenses</t>
  </si>
  <si>
    <t>EBIT</t>
  </si>
  <si>
    <t>EBIT Margin</t>
  </si>
  <si>
    <t>Depreciation &amp; Amortization</t>
  </si>
  <si>
    <t>EBITDA</t>
  </si>
  <si>
    <t>EBITDA margin</t>
  </si>
  <si>
    <t>Restructuring or one-off costs/benefits (special items)</t>
  </si>
  <si>
    <t>EBITDA before special items (adjusted)</t>
  </si>
  <si>
    <t>EBITDA margin before special items (adjusted)</t>
  </si>
  <si>
    <t>Net financials</t>
  </si>
  <si>
    <t>Profit before tax</t>
  </si>
  <si>
    <t>Income tax</t>
  </si>
  <si>
    <t>Effective tax rate</t>
  </si>
  <si>
    <t>Net Profit</t>
  </si>
  <si>
    <t>Diluted EPS</t>
  </si>
  <si>
    <t>Net Interest-Bearing Debt (NIBD)</t>
  </si>
  <si>
    <t>CAPEX as % of sales</t>
  </si>
  <si>
    <t>Dividend payments and share buy backs</t>
  </si>
  <si>
    <t>End of sheet</t>
  </si>
  <si>
    <t>Net profit</t>
  </si>
  <si>
    <t>CHECK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</si>
</sst>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6" x14ac:knownFonts="1">
    <font>
      <sz val="11"/>
      <color theme="1"/>
      <name val="Aptos Narrow"/>
      <family val="2"/>
      <scheme val="minor"/>
    </font>
    <font>
      <sz val="11"/>
      <color theme="1"/>
      <name val="Aptos Narrow"/>
      <family val="2"/>
      <scheme val="minor"/>
    </font>
    <font>
      <sz val="9"/>
      <color theme="1"/>
      <name val="Verdana"/>
      <family val="2"/>
    </font>
    <font>
      <b/>
      <i/>
      <sz val="9"/>
      <color rgb="FF000000"/>
      <name val="Verdana"/>
      <family val="2"/>
    </font>
    <font>
      <sz val="9"/>
      <color rgb="FF000000"/>
      <name val="Verdana"/>
      <family val="2"/>
    </font>
    <font>
      <sz val="9"/>
      <name val="Verdana"/>
      <family val="2"/>
    </font>
    <font>
      <i/>
      <sz val="8"/>
      <color rgb="FF000000"/>
      <name val="Verdana"/>
      <family val="2"/>
    </font>
    <font>
      <sz val="9"/>
      <color theme="1"/>
      <name val="Aptos Narrow"/>
      <family val="2"/>
      <scheme val="minor"/>
    </font>
    <font>
      <b/>
      <sz val="9"/>
      <color rgb="FF000000"/>
      <name val="Verdana"/>
      <family val="2"/>
    </font>
    <font>
      <sz val="9"/>
      <color rgb="FFFF0000"/>
      <name val="Verdana"/>
      <family val="2"/>
    </font>
    <font>
      <b/>
      <sz val="9"/>
      <color theme="1"/>
      <name val="Verdana"/>
      <family val="2"/>
    </font>
    <font>
      <b/>
      <sz val="9"/>
      <name val="Verdana"/>
      <family val="2"/>
    </font>
    <font>
      <b/>
      <sz val="9"/>
      <color theme="0"/>
      <name val="Verdana"/>
      <family val="2"/>
    </font>
    <font>
      <b/>
      <sz val="9"/>
      <color rgb="FFFFFFFF"/>
      <name val="Verdana"/>
      <family val="2"/>
    </font>
    <font>
      <i/>
      <sz val="9"/>
      <color rgb="FF000000"/>
      <name val="Verdana"/>
      <family val="2"/>
    </font>
    <font>
      <sz val="9"/>
      <color theme="0"/>
      <name val="Verdana"/>
      <family val="2"/>
    </font>
  </fonts>
  <fills count="8">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4"/>
        <bgColor indexed="64"/>
      </patternFill>
    </fill>
    <fill>
      <patternFill patternType="solid">
        <fgColor theme="4"/>
        <bgColor rgb="FF000000"/>
      </patternFill>
    </fill>
    <fill>
      <patternFill patternType="solid">
        <fgColor theme="5" tint="0.79998168889431442"/>
        <bgColor indexed="64"/>
      </patternFill>
    </fill>
    <fill>
      <patternFill patternType="solid">
        <fgColor theme="1"/>
        <bgColor indexed="64"/>
      </patternFill>
    </fill>
  </fills>
  <borders count="12">
    <border>
      <left/>
      <right/>
      <top/>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right/>
      <top/>
      <bottom style="thin">
        <color auto="1"/>
      </bottom>
      <diagonal/>
    </border>
    <border>
      <left/>
      <right/>
      <top style="thin">
        <color auto="1"/>
      </top>
      <bottom/>
      <diagonal/>
    </border>
  </borders>
  <cellStyleXfs count="3">
    <xf numFmtId="0" fontId="0" fillId="0" borderId="0"/>
    <xf numFmtId="9" fontId="1" fillId="0" borderId="0" applyFont="0" applyFill="0" applyBorder="0" applyAlignment="0" applyProtection="0"/>
    <xf numFmtId="0" fontId="1" fillId="0" borderId="0"/>
  </cellStyleXfs>
  <cellXfs count="54">
    <xf numFmtId="0" fontId="0" fillId="0" borderId="0" xfId="0"/>
    <xf numFmtId="0" fontId="2" fillId="0" borderId="0" xfId="0" applyFont="1"/>
    <xf numFmtId="0" fontId="3" fillId="0" borderId="0" xfId="0" applyFont="1" applyAlignment="1">
      <alignment horizontal="left" vertical="center"/>
    </xf>
    <xf numFmtId="0" fontId="4" fillId="0" borderId="0" xfId="0" applyFont="1"/>
    <xf numFmtId="0" fontId="5" fillId="0" borderId="0" xfId="0" applyFont="1"/>
    <xf numFmtId="0" fontId="6" fillId="2" borderId="0" xfId="0" applyFont="1" applyFill="1" applyAlignment="1">
      <alignment horizontal="left" vertical="center"/>
    </xf>
    <xf numFmtId="0" fontId="7" fillId="0" borderId="0" xfId="0" applyFont="1"/>
    <xf numFmtId="0" fontId="6" fillId="0" borderId="0" xfId="0" applyFont="1" applyAlignment="1">
      <alignment horizontal="left" vertical="center" wrapText="1"/>
    </xf>
    <xf numFmtId="0" fontId="8" fillId="0" borderId="0" xfId="0" applyFont="1" applyAlignment="1">
      <alignment horizontal="left"/>
    </xf>
    <xf numFmtId="10" fontId="5" fillId="0" borderId="0" xfId="0" applyNumberFormat="1" applyFont="1" applyAlignment="1">
      <alignment horizontal="center"/>
    </xf>
    <xf numFmtId="10" fontId="9" fillId="0" borderId="0" xfId="0" applyNumberFormat="1" applyFont="1" applyAlignment="1">
      <alignment horizontal="center"/>
    </xf>
    <xf numFmtId="0" fontId="10" fillId="0" borderId="0" xfId="0" applyFont="1"/>
    <xf numFmtId="0" fontId="4" fillId="0" borderId="0" xfId="0" applyFont="1" applyAlignment="1">
      <alignment horizontal="center"/>
    </xf>
    <xf numFmtId="0" fontId="5" fillId="0" borderId="0" xfId="0" applyFont="1" applyAlignment="1">
      <alignment horizontal="center"/>
    </xf>
    <xf numFmtId="0" fontId="4" fillId="0" borderId="0" xfId="0" applyFont="1" applyAlignment="1">
      <alignment horizontal="left"/>
    </xf>
    <xf numFmtId="0" fontId="11" fillId="3" borderId="1" xfId="0" applyFont="1" applyFill="1" applyBorder="1" applyAlignment="1">
      <alignment horizontal="center"/>
    </xf>
    <xf numFmtId="0" fontId="12" fillId="4" borderId="2" xfId="0" applyFont="1" applyFill="1" applyBorder="1" applyAlignment="1">
      <alignment horizontal="center"/>
    </xf>
    <xf numFmtId="0" fontId="12" fillId="4" borderId="1" xfId="0" applyFont="1" applyFill="1" applyBorder="1" applyAlignment="1">
      <alignment horizontal="center"/>
    </xf>
    <xf numFmtId="0" fontId="12" fillId="4" borderId="3" xfId="0" applyFont="1" applyFill="1" applyBorder="1" applyAlignment="1">
      <alignment horizontal="center"/>
    </xf>
    <xf numFmtId="0" fontId="12" fillId="4" borderId="4" xfId="0" applyFont="1" applyFill="1" applyBorder="1" applyAlignment="1">
      <alignment horizontal="center"/>
    </xf>
    <xf numFmtId="0" fontId="11" fillId="3" borderId="0" xfId="0" applyFont="1" applyFill="1" applyAlignment="1">
      <alignment horizontal="center"/>
    </xf>
    <xf numFmtId="0" fontId="12" fillId="4" borderId="5" xfId="0" applyFont="1" applyFill="1" applyBorder="1" applyAlignment="1">
      <alignment horizontal="center"/>
    </xf>
    <xf numFmtId="0" fontId="12" fillId="4" borderId="6" xfId="0" applyFont="1" applyFill="1" applyBorder="1" applyAlignment="1">
      <alignment horizontal="center"/>
    </xf>
    <xf numFmtId="0" fontId="12" fillId="4" borderId="7" xfId="0" applyFont="1" applyFill="1" applyBorder="1" applyAlignment="1">
      <alignment horizontal="center"/>
    </xf>
    <xf numFmtId="0" fontId="12" fillId="4" borderId="8" xfId="0" applyFont="1" applyFill="1" applyBorder="1" applyAlignment="1">
      <alignment horizontal="center"/>
    </xf>
    <xf numFmtId="0" fontId="11" fillId="3" borderId="9" xfId="0" applyFont="1" applyFill="1" applyBorder="1" applyAlignment="1">
      <alignment horizontal="center"/>
    </xf>
    <xf numFmtId="0" fontId="13" fillId="5" borderId="4" xfId="0" applyFont="1" applyFill="1" applyBorder="1" applyAlignment="1">
      <alignment horizontal="center"/>
    </xf>
    <xf numFmtId="164" fontId="4" fillId="0" borderId="0" xfId="0" applyNumberFormat="1" applyFont="1" applyAlignment="1">
      <alignment horizontal="right"/>
    </xf>
    <xf numFmtId="0" fontId="2" fillId="0" borderId="0" xfId="2" quotePrefix="1" applyFont="1"/>
    <xf numFmtId="164" fontId="4" fillId="6" borderId="0" xfId="0" applyNumberFormat="1" applyFont="1" applyFill="1" applyAlignment="1">
      <alignment horizontal="right"/>
    </xf>
    <xf numFmtId="0" fontId="4" fillId="0" borderId="0" xfId="0" quotePrefix="1" applyFont="1" applyAlignment="1">
      <alignment horizontal="left"/>
    </xf>
    <xf numFmtId="0" fontId="4" fillId="0" borderId="10" xfId="0" applyFont="1" applyBorder="1" applyAlignment="1">
      <alignment horizontal="left"/>
    </xf>
    <xf numFmtId="164" fontId="4" fillId="6" borderId="10" xfId="0" applyNumberFormat="1" applyFont="1" applyFill="1" applyBorder="1" applyAlignment="1">
      <alignment horizontal="right"/>
    </xf>
    <xf numFmtId="164" fontId="4" fillId="0" borderId="10" xfId="0" applyNumberFormat="1" applyFont="1" applyBorder="1" applyAlignment="1">
      <alignment horizontal="right"/>
    </xf>
    <xf numFmtId="0" fontId="4" fillId="0" borderId="10" xfId="2" quotePrefix="1" applyFont="1" applyBorder="1" applyAlignment="1">
      <alignment horizontal="left"/>
    </xf>
    <xf numFmtId="0" fontId="8" fillId="0" borderId="11" xfId="0" applyFont="1" applyBorder="1" applyAlignment="1">
      <alignment horizontal="left"/>
    </xf>
    <xf numFmtId="164" fontId="8" fillId="6" borderId="0" xfId="0" applyNumberFormat="1" applyFont="1" applyFill="1" applyAlignment="1">
      <alignment horizontal="right"/>
    </xf>
    <xf numFmtId="164" fontId="8" fillId="0" borderId="0" xfId="0" applyNumberFormat="1" applyFont="1" applyAlignment="1">
      <alignment horizontal="right"/>
    </xf>
    <xf numFmtId="0" fontId="14" fillId="0" borderId="0" xfId="2" quotePrefix="1" applyFont="1" applyAlignment="1">
      <alignment horizontal="left"/>
    </xf>
    <xf numFmtId="165" fontId="14" fillId="6" borderId="0" xfId="1" applyNumberFormat="1" applyFont="1" applyFill="1" applyBorder="1" applyAlignment="1">
      <alignment horizontal="right"/>
    </xf>
    <xf numFmtId="165" fontId="14" fillId="0" borderId="0" xfId="1" applyNumberFormat="1" applyFont="1" applyFill="1" applyBorder="1" applyAlignment="1">
      <alignment horizontal="right"/>
    </xf>
    <xf numFmtId="0" fontId="14" fillId="0" borderId="0" xfId="0" quotePrefix="1" applyFont="1" applyAlignment="1">
      <alignment horizontal="left"/>
    </xf>
    <xf numFmtId="0" fontId="4" fillId="0" borderId="10" xfId="0" quotePrefix="1" applyFont="1" applyBorder="1" applyAlignment="1">
      <alignment horizontal="left"/>
    </xf>
    <xf numFmtId="0" fontId="14" fillId="0" borderId="0" xfId="0" applyFont="1" applyAlignment="1">
      <alignment horizontal="left"/>
    </xf>
    <xf numFmtId="165" fontId="2" fillId="0" borderId="0" xfId="1" applyNumberFormat="1" applyFont="1"/>
    <xf numFmtId="9" fontId="2" fillId="0" borderId="0" xfId="1" applyFont="1"/>
    <xf numFmtId="0" fontId="8" fillId="0" borderId="10" xfId="0" applyFont="1" applyBorder="1" applyAlignment="1">
      <alignment horizontal="left"/>
    </xf>
    <xf numFmtId="0" fontId="4" fillId="0" borderId="0" xfId="0" applyFont="1" applyAlignment="1">
      <alignment horizontal="right"/>
    </xf>
    <xf numFmtId="0" fontId="12" fillId="7" borderId="0" xfId="0" applyFont="1" applyFill="1"/>
    <xf numFmtId="0" fontId="4" fillId="7" borderId="0" xfId="0" applyFont="1" applyFill="1" applyAlignment="1">
      <alignment horizontal="left"/>
    </xf>
    <xf numFmtId="0" fontId="4" fillId="7" borderId="0" xfId="0" applyFont="1" applyFill="1" applyAlignment="1">
      <alignment horizontal="right"/>
    </xf>
    <xf numFmtId="0" fontId="15" fillId="7" borderId="0" xfId="0" applyFont="1" applyFill="1"/>
    <xf numFmtId="0" fontId="12" fillId="0" borderId="0" xfId="0" applyFont="1"/>
    <xf numFmtId="0" fontId="15" fillId="0" borderId="0" xfId="0" applyFont="1"/>
  </cellXfs>
  <cellStyles count="3">
    <cellStyle name="Normal" xfId="0" builtinId="0"/>
    <cellStyle name="Normal 4" xfId="2" xr:uid="{57BC5BD3-88D5-42D5-9F2B-6308D0A7162E}"/>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ossur.sharepoint.com/sites/InvestorRelations/Shared%20Documents/IR%20Quarterly%20Processes/2025/Q1%202025/Q1%202025%20Consensus/Internal%20only/2025%20Q1%20-%20EMBLA%20MEDICAL%20CE%20INTERNAL%20ONLY.xlsx" TargetMode="External"/><Relationship Id="rId1" Type="http://schemas.openxmlformats.org/officeDocument/2006/relationships/externalLinkPath" Target="https://ossur.sharepoint.com/sites/InvestorRelations/Shared%20Documents/IR%20Quarterly%20Processes/2025/Q1%202025/Q1%202025%20Consensus/Internal%20only/2025%20Q1%20-%20EMBLA%20MEDICAL%20CE%20INTERNAL%20ONL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E collection"/>
      <sheetName val="Output"/>
      <sheetName val="Internal"/>
      <sheetName val="Intron"/>
      <sheetName val="Carnegie"/>
      <sheetName val="Nordea"/>
      <sheetName val="SEB"/>
      <sheetName val="DNB"/>
      <sheetName val="ABG"/>
      <sheetName val="Danske"/>
      <sheetName val="Q3 2024 Carnegie"/>
      <sheetName val="Q3 2024 ABG"/>
      <sheetName val="Q2 2024 Danske"/>
      <sheetName val="Q3 2024 Nordea"/>
      <sheetName val="Q3 2024 DNB"/>
      <sheetName val="Q3 2024 SEB"/>
    </sheetNames>
    <sheetDataSet>
      <sheetData sheetId="0">
        <row r="4">
          <cell r="C4">
            <v>1</v>
          </cell>
          <cell r="D4">
            <v>1</v>
          </cell>
          <cell r="E4">
            <v>1</v>
          </cell>
          <cell r="F4">
            <v>1</v>
          </cell>
          <cell r="G4">
            <v>1</v>
          </cell>
          <cell r="H4">
            <v>1</v>
          </cell>
          <cell r="I4">
            <v>1</v>
          </cell>
        </row>
        <row r="11">
          <cell r="J11">
            <v>2024</v>
          </cell>
          <cell r="K11">
            <v>2025</v>
          </cell>
          <cell r="U11">
            <v>2024</v>
          </cell>
          <cell r="V11">
            <v>2025</v>
          </cell>
          <cell r="AF11">
            <v>2026</v>
          </cell>
          <cell r="AN11">
            <v>2027</v>
          </cell>
          <cell r="AV11">
            <v>2027</v>
          </cell>
        </row>
        <row r="12">
          <cell r="J12" t="str">
            <v>Q1</v>
          </cell>
          <cell r="K12" t="str">
            <v>Q1</v>
          </cell>
          <cell r="U12" t="str">
            <v>FY</v>
          </cell>
          <cell r="V12" t="str">
            <v>FY</v>
          </cell>
          <cell r="AF12" t="str">
            <v>FY</v>
          </cell>
          <cell r="AN12" t="str">
            <v>FY</v>
          </cell>
          <cell r="AV12" t="str">
            <v>FY</v>
          </cell>
        </row>
        <row r="13">
          <cell r="J13" t="str">
            <v>Actual</v>
          </cell>
        </row>
        <row r="16">
          <cell r="J16">
            <v>105.77</v>
          </cell>
          <cell r="K16">
            <v>111.59694644520515</v>
          </cell>
          <cell r="L16">
            <v>115.5792</v>
          </cell>
          <cell r="M16">
            <v>108.9431</v>
          </cell>
          <cell r="U16">
            <v>451.30599999999998</v>
          </cell>
          <cell r="V16">
            <v>486.30814008208648</v>
          </cell>
          <cell r="W16">
            <v>496.4366</v>
          </cell>
          <cell r="X16">
            <v>475.31707186738777</v>
          </cell>
          <cell r="AF16">
            <v>531.7408745419707</v>
          </cell>
          <cell r="AN16">
            <v>579.89892483608151</v>
          </cell>
          <cell r="AV16">
            <v>631.4205266148673</v>
          </cell>
        </row>
        <row r="17">
          <cell r="J17">
            <v>35.905000000000001</v>
          </cell>
          <cell r="K17">
            <v>35.687278977154406</v>
          </cell>
          <cell r="L17">
            <v>36.69491</v>
          </cell>
          <cell r="M17">
            <v>34.468800000000002</v>
          </cell>
          <cell r="U17">
            <v>148.386</v>
          </cell>
          <cell r="V17">
            <v>150.15143372633889</v>
          </cell>
          <cell r="W17">
            <v>153.95047500000001</v>
          </cell>
          <cell r="X17">
            <v>144.51996142055225</v>
          </cell>
          <cell r="AF17">
            <v>153.87098742065891</v>
          </cell>
          <cell r="AN17">
            <v>157.70119803680706</v>
          </cell>
          <cell r="AV17">
            <v>161.33460906176956</v>
          </cell>
        </row>
        <row r="18">
          <cell r="J18">
            <v>-9.0820000000000007</v>
          </cell>
          <cell r="K18">
            <v>-9.0871142958675524</v>
          </cell>
          <cell r="L18">
            <v>-8.6520691200000002</v>
          </cell>
          <cell r="M18">
            <v>-9.7200000000000006</v>
          </cell>
          <cell r="U18">
            <v>-38.515999999999998</v>
          </cell>
          <cell r="V18">
            <v>-41.38191674700041</v>
          </cell>
          <cell r="W18">
            <v>-39.286319999999996</v>
          </cell>
          <cell r="X18">
            <v>-44.369636409002901</v>
          </cell>
          <cell r="AF18">
            <v>-44.481083603787006</v>
          </cell>
          <cell r="AN18">
            <v>-47.817575163385222</v>
          </cell>
          <cell r="AV18">
            <v>-51.311118194403761</v>
          </cell>
        </row>
        <row r="19">
          <cell r="J19">
            <v>132.59300000000002</v>
          </cell>
          <cell r="K19">
            <v>138.19711112649202</v>
          </cell>
          <cell r="L19">
            <v>143.38755</v>
          </cell>
          <cell r="M19">
            <v>134.75983088000001</v>
          </cell>
          <cell r="U19">
            <v>561.17600000000004</v>
          </cell>
          <cell r="V19">
            <v>595.07765706142504</v>
          </cell>
          <cell r="W19">
            <v>606.96336000000008</v>
          </cell>
          <cell r="X19">
            <v>579.90881068793999</v>
          </cell>
          <cell r="AF19">
            <v>641.13077835884269</v>
          </cell>
          <cell r="AN19">
            <v>689.78254770950321</v>
          </cell>
          <cell r="AV19">
            <v>741.44401748223322</v>
          </cell>
        </row>
        <row r="20">
          <cell r="J20">
            <v>67.257999999999996</v>
          </cell>
          <cell r="K20">
            <v>66.554868602934761</v>
          </cell>
          <cell r="L20">
            <v>67.67</v>
          </cell>
          <cell r="M20">
            <v>64.567679999999996</v>
          </cell>
          <cell r="U20">
            <v>293.71300000000002</v>
          </cell>
          <cell r="V20">
            <v>307.13759628053339</v>
          </cell>
          <cell r="W20">
            <v>316.77033999999998</v>
          </cell>
          <cell r="X20">
            <v>299.78337637491529</v>
          </cell>
          <cell r="AF20">
            <v>333.19052573390587</v>
          </cell>
          <cell r="AN20">
            <v>360.97082617687198</v>
          </cell>
          <cell r="AV20">
            <v>390.3141714262706</v>
          </cell>
        </row>
        <row r="21">
          <cell r="J21">
            <v>199.851</v>
          </cell>
          <cell r="K21">
            <v>204.75197972942678</v>
          </cell>
          <cell r="L21">
            <v>210.64555000000001</v>
          </cell>
          <cell r="M21">
            <v>199.32751088000001</v>
          </cell>
          <cell r="U21">
            <v>854.88900000000012</v>
          </cell>
          <cell r="V21">
            <v>902.21525334195849</v>
          </cell>
          <cell r="W21">
            <v>918.29914000000008</v>
          </cell>
          <cell r="X21">
            <v>879.69218706285528</v>
          </cell>
          <cell r="AF21">
            <v>974.32130409274862</v>
          </cell>
          <cell r="AN21">
            <v>1050.7533738863754</v>
          </cell>
          <cell r="AV21">
            <v>1131.7581889085036</v>
          </cell>
        </row>
        <row r="23">
          <cell r="J23">
            <v>0.1</v>
          </cell>
          <cell r="K23">
            <v>2.4411480024093959E-2</v>
          </cell>
          <cell r="L23">
            <v>5.4007715709625259E-2</v>
          </cell>
          <cell r="M23">
            <v>-2.6193970508028297E-3</v>
          </cell>
          <cell r="U23">
            <v>0.09</v>
          </cell>
          <cell r="V23">
            <v>5.5383138504638788E-2</v>
          </cell>
          <cell r="W23">
            <v>7.4173535979524807E-2</v>
          </cell>
          <cell r="X23">
            <v>2.9013931960385486E-2</v>
          </cell>
          <cell r="AF23">
            <v>7.9963685864827605E-2</v>
          </cell>
          <cell r="AN23">
            <v>7.9151323209737709E-2</v>
          </cell>
          <cell r="AV23">
            <v>7.6872988666547834E-2</v>
          </cell>
        </row>
        <row r="24">
          <cell r="J24">
            <v>0.1</v>
          </cell>
          <cell r="K24">
            <v>3.5600870639111548E-2</v>
          </cell>
          <cell r="L24">
            <v>5.4067760142505458E-2</v>
          </cell>
          <cell r="M24">
            <v>1.7225278026113452E-2</v>
          </cell>
          <cell r="U24">
            <v>0.09</v>
          </cell>
          <cell r="V24">
            <v>5.8040191283461717E-2</v>
          </cell>
          <cell r="W24">
            <v>7.3999999999999996E-2</v>
          </cell>
          <cell r="X24">
            <v>4.691854198263945E-2</v>
          </cell>
          <cell r="AF24">
            <v>7.9833310848490033E-2</v>
          </cell>
          <cell r="AN24">
            <v>7.9095928104628302E-2</v>
          </cell>
          <cell r="AV24">
            <v>7.6807014796164516E-2</v>
          </cell>
        </row>
        <row r="25">
          <cell r="J25">
            <v>7.0000000000000007E-2</v>
          </cell>
          <cell r="K25">
            <v>3.1325425734698369E-2</v>
          </cell>
          <cell r="L25">
            <v>5.4067760142505458E-2</v>
          </cell>
          <cell r="M25">
            <v>1.1907381165240101E-2</v>
          </cell>
          <cell r="U25">
            <v>0.06</v>
          </cell>
          <cell r="V25">
            <v>4.9912473992070237E-2</v>
          </cell>
          <cell r="W25">
            <v>6.5000000000000002E-2</v>
          </cell>
          <cell r="X25">
            <v>4.3308242356610044E-2</v>
          </cell>
          <cell r="AF25">
            <v>6.4868823070738116E-2</v>
          </cell>
          <cell r="AN25">
            <v>6.3393857492869229E-2</v>
          </cell>
          <cell r="AV25">
            <v>6.1912931394413548E-2</v>
          </cell>
        </row>
        <row r="27">
          <cell r="J27">
            <v>-79.418000000000006</v>
          </cell>
          <cell r="K27">
            <v>-76.26811671270994</v>
          </cell>
          <cell r="L27">
            <v>-74.747816580000006</v>
          </cell>
          <cell r="M27">
            <v>-78.599675258511297</v>
          </cell>
          <cell r="U27">
            <v>-320.18900000000002</v>
          </cell>
          <cell r="V27">
            <v>-335.89242184740584</v>
          </cell>
          <cell r="W27">
            <v>-324.49198663857965</v>
          </cell>
          <cell r="X27">
            <v>-348.95367320000003</v>
          </cell>
          <cell r="AF27">
            <v>-359.62868492585983</v>
          </cell>
          <cell r="AN27">
            <v>-385.59160007414749</v>
          </cell>
          <cell r="AV27">
            <v>-414.14854198525683</v>
          </cell>
        </row>
        <row r="28">
          <cell r="J28">
            <v>120.43299999999999</v>
          </cell>
          <cell r="K28">
            <v>128.48386301671684</v>
          </cell>
          <cell r="L28">
            <v>132.04587474148872</v>
          </cell>
          <cell r="M28">
            <v>124.5796943</v>
          </cell>
          <cell r="U28">
            <v>534.70000000000005</v>
          </cell>
          <cell r="V28">
            <v>566.32283149455247</v>
          </cell>
          <cell r="W28">
            <v>586.78458019000004</v>
          </cell>
          <cell r="X28">
            <v>555.20020042427564</v>
          </cell>
          <cell r="AF28">
            <v>614.69261916688879</v>
          </cell>
          <cell r="AN28">
            <v>665.16177381222792</v>
          </cell>
          <cell r="AV28">
            <v>717.60964692324706</v>
          </cell>
        </row>
        <row r="29">
          <cell r="J29">
            <v>0.60260000000000002</v>
          </cell>
          <cell r="K29">
            <v>0.62751428571428569</v>
          </cell>
          <cell r="L29">
            <v>0.63139999999999996</v>
          </cell>
          <cell r="M29">
            <v>0.62480000000000002</v>
          </cell>
          <cell r="U29">
            <v>0.62549999999999994</v>
          </cell>
          <cell r="V29">
            <v>0.62771428571428578</v>
          </cell>
          <cell r="W29">
            <v>0.63929999999999998</v>
          </cell>
          <cell r="X29">
            <v>0.62</v>
          </cell>
          <cell r="AF29">
            <v>0.63089999999999991</v>
          </cell>
          <cell r="AN29">
            <v>0.63307142857142862</v>
          </cell>
          <cell r="AV29">
            <v>0.63405714285714276</v>
          </cell>
        </row>
        <row r="31">
          <cell r="J31">
            <v>0.23599999999999999</v>
          </cell>
          <cell r="K31">
            <v>3.8060355588571425E-2</v>
          </cell>
          <cell r="L31">
            <v>0.25</v>
          </cell>
          <cell r="M31">
            <v>-0.19932751088</v>
          </cell>
          <cell r="U31">
            <v>0.39900000000000002</v>
          </cell>
          <cell r="V31">
            <v>0.13948874974571426</v>
          </cell>
          <cell r="W31">
            <v>1</v>
          </cell>
          <cell r="X31">
            <v>-0.90757875178000014</v>
          </cell>
          <cell r="AF31">
            <v>0.25491547235162859</v>
          </cell>
          <cell r="AN31">
            <v>0.26718999403478522</v>
          </cell>
          <cell r="AV31">
            <v>0.28032501838209889</v>
          </cell>
        </row>
        <row r="32">
          <cell r="J32">
            <v>-76.307000000000002</v>
          </cell>
          <cell r="K32">
            <v>-76.998041765456065</v>
          </cell>
          <cell r="L32">
            <v>-75.345799112640009</v>
          </cell>
          <cell r="M32">
            <v>-78.596210000000013</v>
          </cell>
          <cell r="U32">
            <v>-311.15100000000001</v>
          </cell>
          <cell r="V32">
            <v>-326.13075758958701</v>
          </cell>
          <cell r="W32">
            <v>-319.71939235833878</v>
          </cell>
          <cell r="X32">
            <v>-334.34174949999999</v>
          </cell>
          <cell r="AF32">
            <v>-348.78388692512573</v>
          </cell>
          <cell r="AN32">
            <v>-374.7010293624125</v>
          </cell>
          <cell r="AV32">
            <v>-402.17083662774655</v>
          </cell>
        </row>
        <row r="33">
          <cell r="J33">
            <v>-9.8480000000000008</v>
          </cell>
          <cell r="K33">
            <v>-9.992547597700641</v>
          </cell>
          <cell r="L33">
            <v>-9.5357378426089152</v>
          </cell>
          <cell r="M33">
            <v>-10.8</v>
          </cell>
          <cell r="U33">
            <v>-40.832000000000001</v>
          </cell>
          <cell r="V33">
            <v>-43.076063510723749</v>
          </cell>
          <cell r="W33">
            <v>-42.271888000000004</v>
          </cell>
          <cell r="X33">
            <v>-43.690240000000003</v>
          </cell>
          <cell r="AF33">
            <v>-45.959007335136825</v>
          </cell>
          <cell r="AN33">
            <v>-49.354836236363234</v>
          </cell>
          <cell r="AV33">
            <v>-52.914378060291895</v>
          </cell>
        </row>
        <row r="34">
          <cell r="J34">
            <v>-19.097000000000001</v>
          </cell>
          <cell r="K34">
            <v>-17.485805055527774</v>
          </cell>
          <cell r="L34">
            <v>-15.9462008704</v>
          </cell>
          <cell r="M34">
            <v>-19.287970000000001</v>
          </cell>
          <cell r="U34">
            <v>-69.963999999999999</v>
          </cell>
          <cell r="V34">
            <v>-72.68839763434309</v>
          </cell>
          <cell r="W34">
            <v>-67.851480000000009</v>
          </cell>
          <cell r="X34">
            <v>-75.903762781500006</v>
          </cell>
          <cell r="AF34">
            <v>-78.610776637265189</v>
          </cell>
          <cell r="AN34">
            <v>-84.018776371951461</v>
          </cell>
          <cell r="AV34">
            <v>-89.678511706997483</v>
          </cell>
        </row>
        <row r="35">
          <cell r="J35">
            <v>15.417000000000002</v>
          </cell>
          <cell r="K35">
            <v>24.04552895362092</v>
          </cell>
          <cell r="L35">
            <v>29.060981241488719</v>
          </cell>
          <cell r="M35">
            <v>19.79826635911796</v>
          </cell>
          <cell r="U35">
            <v>113.15200000000004</v>
          </cell>
          <cell r="V35">
            <v>124.56710150964436</v>
          </cell>
          <cell r="W35">
            <v>142.80446269000004</v>
          </cell>
          <cell r="X35">
            <v>119.0042536794399</v>
          </cell>
          <cell r="AF35">
            <v>141.5938637417126</v>
          </cell>
          <cell r="AN35">
            <v>157.3543218355355</v>
          </cell>
          <cell r="AV35">
            <v>173.12624554659311</v>
          </cell>
        </row>
        <row r="36">
          <cell r="J36">
            <v>7.7100000000000002E-2</v>
          </cell>
          <cell r="K36">
            <v>0.11750000000000001</v>
          </cell>
          <cell r="L36">
            <v>0.13819999999999999</v>
          </cell>
          <cell r="M36">
            <v>9.8400000000000001E-2</v>
          </cell>
          <cell r="U36">
            <v>0.13239999999999999</v>
          </cell>
          <cell r="V36">
            <v>0.1381</v>
          </cell>
          <cell r="W36">
            <v>0.15559999999999999</v>
          </cell>
          <cell r="X36">
            <v>0.13109999999999999</v>
          </cell>
          <cell r="AF36">
            <v>0.14539999999999997</v>
          </cell>
          <cell r="AN36">
            <v>0.14979999999999999</v>
          </cell>
          <cell r="AV36">
            <v>0.15290000000000001</v>
          </cell>
        </row>
        <row r="38">
          <cell r="J38">
            <v>13.596</v>
          </cell>
          <cell r="K38">
            <v>13.46930980432575</v>
          </cell>
          <cell r="L38">
            <v>15.594014999999999</v>
          </cell>
          <cell r="M38">
            <v>10.424589500000002</v>
          </cell>
          <cell r="U38">
            <v>55.972999999999999</v>
          </cell>
          <cell r="V38">
            <v>58.239122980373331</v>
          </cell>
          <cell r="W38">
            <v>62.376059999999995</v>
          </cell>
          <cell r="X38">
            <v>54.309271904999996</v>
          </cell>
          <cell r="AF38">
            <v>61.296906319632122</v>
          </cell>
          <cell r="AN38">
            <v>64.760553366819508</v>
          </cell>
          <cell r="AV38">
            <v>68.645163772478341</v>
          </cell>
        </row>
        <row r="40">
          <cell r="J40">
            <v>29.013000000000002</v>
          </cell>
          <cell r="K40">
            <v>37.51483875794667</v>
          </cell>
          <cell r="L40">
            <v>41.145919096488718</v>
          </cell>
          <cell r="M40">
            <v>34.020537939619096</v>
          </cell>
          <cell r="U40">
            <v>169.12500000000006</v>
          </cell>
          <cell r="V40">
            <v>182.80622449001768</v>
          </cell>
          <cell r="W40">
            <v>197.11373459500004</v>
          </cell>
          <cell r="X40">
            <v>178.27270300102725</v>
          </cell>
          <cell r="AF40">
            <v>202.89077006134471</v>
          </cell>
          <cell r="AN40">
            <v>222.11487520235502</v>
          </cell>
          <cell r="AV40">
            <v>241.77140931907147</v>
          </cell>
        </row>
        <row r="41">
          <cell r="J41">
            <v>0.1452</v>
          </cell>
          <cell r="K41">
            <v>0.18339999999999998</v>
          </cell>
          <cell r="L41">
            <v>0.1953</v>
          </cell>
          <cell r="M41">
            <v>0.16800000000000001</v>
          </cell>
          <cell r="U41">
            <v>0.1978</v>
          </cell>
          <cell r="V41">
            <v>0.2026857142857143</v>
          </cell>
          <cell r="W41">
            <v>0.2147</v>
          </cell>
          <cell r="X41">
            <v>0.1968</v>
          </cell>
          <cell r="AF41">
            <v>0.2083142857142857</v>
          </cell>
          <cell r="AN41">
            <v>0.2114</v>
          </cell>
          <cell r="AV41">
            <v>0.21351428571428574</v>
          </cell>
        </row>
        <row r="43">
          <cell r="J43">
            <v>4.2</v>
          </cell>
          <cell r="K43">
            <v>0</v>
          </cell>
          <cell r="L43">
            <v>0</v>
          </cell>
          <cell r="M43">
            <v>0</v>
          </cell>
          <cell r="U43">
            <v>4.2</v>
          </cell>
          <cell r="V43">
            <v>0</v>
          </cell>
          <cell r="W43">
            <v>0</v>
          </cell>
          <cell r="X43">
            <v>0</v>
          </cell>
          <cell r="AF43">
            <v>0</v>
          </cell>
          <cell r="AN43">
            <v>0</v>
          </cell>
          <cell r="AV43">
            <v>0</v>
          </cell>
        </row>
        <row r="44">
          <cell r="J44">
            <v>33.213000000000001</v>
          </cell>
          <cell r="K44">
            <v>37.51483875794667</v>
          </cell>
          <cell r="L44">
            <v>41.145919096488718</v>
          </cell>
          <cell r="M44">
            <v>34.020537939619096</v>
          </cell>
          <cell r="U44">
            <v>173.32500000000005</v>
          </cell>
          <cell r="V44">
            <v>182.80622449001768</v>
          </cell>
          <cell r="W44">
            <v>197.11373459500004</v>
          </cell>
          <cell r="X44">
            <v>178.27270300102725</v>
          </cell>
          <cell r="AF44">
            <v>202.89077006134471</v>
          </cell>
          <cell r="AN44">
            <v>222.11487520235502</v>
          </cell>
          <cell r="AV44">
            <v>241.77140931907147</v>
          </cell>
        </row>
        <row r="45">
          <cell r="J45">
            <v>0.16619999999999999</v>
          </cell>
          <cell r="K45">
            <v>0.18339999999999998</v>
          </cell>
          <cell r="L45">
            <v>0.1953</v>
          </cell>
          <cell r="M45">
            <v>0.16800000000000001</v>
          </cell>
          <cell r="U45">
            <v>0.20269999999999999</v>
          </cell>
          <cell r="V45">
            <v>0.2026857142857143</v>
          </cell>
          <cell r="W45">
            <v>0.2147</v>
          </cell>
          <cell r="X45">
            <v>0.1968</v>
          </cell>
          <cell r="AF45">
            <v>0.2083142857142857</v>
          </cell>
          <cell r="AN45">
            <v>0.2114</v>
          </cell>
          <cell r="AV45">
            <v>0.21351428571428574</v>
          </cell>
        </row>
        <row r="47">
          <cell r="J47">
            <v>-4.4350000000000005</v>
          </cell>
          <cell r="K47">
            <v>-4.216677649228453</v>
          </cell>
          <cell r="L47">
            <v>-2.8</v>
          </cell>
          <cell r="M47">
            <v>-6</v>
          </cell>
          <cell r="U47">
            <v>-22.59</v>
          </cell>
          <cell r="V47">
            <v>-17.040806313337182</v>
          </cell>
          <cell r="W47">
            <v>-12.200000000000001</v>
          </cell>
          <cell r="X47">
            <v>-24.997926079939944</v>
          </cell>
          <cell r="AF47">
            <v>-16.117622705568042</v>
          </cell>
          <cell r="AN47">
            <v>-14.881853857785313</v>
          </cell>
          <cell r="AV47">
            <v>-13.802862171256029</v>
          </cell>
        </row>
        <row r="49">
          <cell r="J49">
            <v>10.982000000000001</v>
          </cell>
          <cell r="K49">
            <v>19.828851304392465</v>
          </cell>
          <cell r="L49">
            <v>26.260981241488718</v>
          </cell>
          <cell r="M49">
            <v>15.82076600000002</v>
          </cell>
          <cell r="U49">
            <v>90.56200000000004</v>
          </cell>
          <cell r="V49">
            <v>107.52629519630717</v>
          </cell>
          <cell r="W49">
            <v>130.60446269000005</v>
          </cell>
          <cell r="X49">
            <v>94.006327599499954</v>
          </cell>
          <cell r="AF49">
            <v>125.47624103614456</v>
          </cell>
          <cell r="AN49">
            <v>142.4724679777502</v>
          </cell>
          <cell r="AV49">
            <v>159.3233833753371</v>
          </cell>
        </row>
        <row r="51">
          <cell r="J51">
            <v>-2.6356800000000002</v>
          </cell>
          <cell r="K51">
            <v>-4.5467592218432253</v>
          </cell>
          <cell r="L51">
            <v>-3.1732207428861208</v>
          </cell>
          <cell r="M51">
            <v>-6.1713305917498484</v>
          </cell>
          <cell r="U51">
            <v>-21.603000000000002</v>
          </cell>
          <cell r="V51">
            <v>-25.35965414870876</v>
          </cell>
          <cell r="W51">
            <v>-22.091486985882486</v>
          </cell>
          <cell r="X51">
            <v>-30.69204873215001</v>
          </cell>
          <cell r="AF51">
            <v>-29.419302651405406</v>
          </cell>
          <cell r="AN51">
            <v>-33.433041556408035</v>
          </cell>
          <cell r="AV51">
            <v>-37.398484666658511</v>
          </cell>
        </row>
        <row r="52">
          <cell r="J52">
            <v>0.24</v>
          </cell>
          <cell r="K52">
            <v>0.22801617492119983</v>
          </cell>
          <cell r="L52">
            <v>0.24</v>
          </cell>
          <cell r="M52">
            <v>0.181113224448399</v>
          </cell>
          <cell r="U52">
            <v>0.24</v>
          </cell>
          <cell r="V52">
            <v>0.23571428571428571</v>
          </cell>
          <cell r="W52">
            <v>0.24</v>
          </cell>
          <cell r="X52">
            <v>0.23499999999999999</v>
          </cell>
          <cell r="AF52">
            <v>0.23428571428571424</v>
          </cell>
          <cell r="AN52">
            <v>0.23428571428571424</v>
          </cell>
          <cell r="AV52">
            <v>0.23428571428571424</v>
          </cell>
        </row>
        <row r="54">
          <cell r="J54">
            <v>8.3463200000000004</v>
          </cell>
          <cell r="K54">
            <v>15.282092082549239</v>
          </cell>
          <cell r="L54">
            <v>20.089650649738871</v>
          </cell>
          <cell r="M54">
            <v>12.102885990000015</v>
          </cell>
          <cell r="U54">
            <v>68.959000000000032</v>
          </cell>
          <cell r="V54">
            <v>82.166641047598446</v>
          </cell>
          <cell r="W54">
            <v>99.912413957850035</v>
          </cell>
          <cell r="X54">
            <v>71.914840613617471</v>
          </cell>
          <cell r="AF54">
            <v>96.056938384739155</v>
          </cell>
          <cell r="AN54">
            <v>109.03942642134216</v>
          </cell>
          <cell r="AV54">
            <v>121.92489870867861</v>
          </cell>
        </row>
        <row r="56">
          <cell r="J56">
            <v>1.9</v>
          </cell>
          <cell r="K56">
            <v>3.6432688359406935</v>
          </cell>
          <cell r="L56">
            <v>4.3976087177509964</v>
          </cell>
          <cell r="M56">
            <v>2.8586073139277848</v>
          </cell>
          <cell r="U56">
            <v>16.2</v>
          </cell>
          <cell r="V56">
            <v>19.152110688942454</v>
          </cell>
          <cell r="W56">
            <v>21.145484435523819</v>
          </cell>
          <cell r="X56">
            <v>17.290935620067476</v>
          </cell>
          <cell r="AF56">
            <v>22.858326386194623</v>
          </cell>
          <cell r="AN56">
            <v>26.23260737007357</v>
          </cell>
          <cell r="AV56">
            <v>29.644757243763724</v>
          </cell>
        </row>
        <row r="57">
          <cell r="J57">
            <v>482</v>
          </cell>
          <cell r="K57">
            <v>418.51332793949592</v>
          </cell>
          <cell r="L57">
            <v>427.11737318059039</v>
          </cell>
          <cell r="M57">
            <v>413.42261063789738</v>
          </cell>
          <cell r="U57">
            <v>414</v>
          </cell>
          <cell r="V57">
            <v>373.94827000631886</v>
          </cell>
          <cell r="W57">
            <v>416.22022536108602</v>
          </cell>
          <cell r="X57">
            <v>351</v>
          </cell>
          <cell r="AF57">
            <v>347.54602675825481</v>
          </cell>
          <cell r="AN57">
            <v>309.269591444078</v>
          </cell>
          <cell r="AV57">
            <v>268.84882633336207</v>
          </cell>
        </row>
        <row r="59">
          <cell r="J59">
            <v>5.6000000000000001E-2</v>
          </cell>
          <cell r="K59">
            <v>3.9333333333333331E-2</v>
          </cell>
          <cell r="L59">
            <v>4.2000000000000003E-2</v>
          </cell>
          <cell r="M59">
            <v>3.5999999999999997E-2</v>
          </cell>
          <cell r="U59">
            <v>4.5999999999999999E-2</v>
          </cell>
          <cell r="V59">
            <v>3.8974892348780814E-2</v>
          </cell>
          <cell r="W59">
            <v>0.05</v>
          </cell>
          <cell r="X59">
            <v>3.2238106634135101E-2</v>
          </cell>
          <cell r="AF59">
            <v>3.8134206051000874E-2</v>
          </cell>
          <cell r="AN59">
            <v>3.7901980534795023E-2</v>
          </cell>
          <cell r="AV59">
            <v>3.7705085698574788E-2</v>
          </cell>
        </row>
        <row r="61">
          <cell r="J61">
            <v>0</v>
          </cell>
          <cell r="K61">
            <v>6.25</v>
          </cell>
          <cell r="L61">
            <v>10</v>
          </cell>
          <cell r="M61">
            <v>2.5</v>
          </cell>
          <cell r="U61">
            <v>0</v>
          </cell>
          <cell r="V61">
            <v>18.2</v>
          </cell>
          <cell r="W61">
            <v>40</v>
          </cell>
          <cell r="X61">
            <v>10</v>
          </cell>
          <cell r="AF61">
            <v>22.61</v>
          </cell>
          <cell r="AN61">
            <v>27.210500000000003</v>
          </cell>
          <cell r="AV61">
            <v>32.029025000000004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Embla">
      <a:dk1>
        <a:srgbClr val="222B38"/>
      </a:dk1>
      <a:lt1>
        <a:sysClr val="window" lastClr="FFFFFF"/>
      </a:lt1>
      <a:dk2>
        <a:srgbClr val="EFF1F5"/>
      </a:dk2>
      <a:lt2>
        <a:srgbClr val="EDEDE4"/>
      </a:lt2>
      <a:accent1>
        <a:srgbClr val="222B38"/>
      </a:accent1>
      <a:accent2>
        <a:srgbClr val="AB905F"/>
      </a:accent2>
      <a:accent3>
        <a:srgbClr val="0076BB"/>
      </a:accent3>
      <a:accent4>
        <a:srgbClr val="D0BA8F"/>
      </a:accent4>
      <a:accent5>
        <a:srgbClr val="DCDDE0"/>
      </a:accent5>
      <a:accent6>
        <a:srgbClr val="5C6066"/>
      </a:accent6>
      <a:hlink>
        <a:srgbClr val="222B38"/>
      </a:hlink>
      <a:folHlink>
        <a:srgbClr val="222B38"/>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ACE4A-0EC7-4291-94B9-DE7066BE63EC}">
  <dimension ref="A1:AO62"/>
  <sheetViews>
    <sheetView showGridLines="0" tabSelected="1" zoomScale="88" zoomScaleNormal="130" workbookViewId="0">
      <pane xSplit="2" ySplit="8" topLeftCell="C9" activePane="bottomRight" state="frozen"/>
      <selection activeCell="E52" sqref="E52"/>
      <selection pane="topRight" activeCell="E52" sqref="E52"/>
      <selection pane="bottomLeft" activeCell="E52" sqref="E52"/>
      <selection pane="bottomRight" activeCell="D39" sqref="D39"/>
    </sheetView>
  </sheetViews>
  <sheetFormatPr defaultColWidth="0" defaultRowHeight="11.8" x14ac:dyDescent="0.2"/>
  <cols>
    <col min="1" max="1" width="1.33203125" style="1" customWidth="1"/>
    <col min="2" max="2" width="85.109375" style="14" bestFit="1" customWidth="1"/>
    <col min="3" max="13" width="10.5546875" style="1" customWidth="1"/>
    <col min="14" max="14" width="9.109375" style="1" customWidth="1"/>
    <col min="15" max="41" width="0" style="1" hidden="1" customWidth="1"/>
    <col min="42" max="16384" width="9.109375" style="1" hidden="1"/>
  </cols>
  <sheetData>
    <row r="1" spans="1:41" x14ac:dyDescent="0.2">
      <c r="B1" s="2" t="str">
        <f>"Consensus Estimates "&amp;D7&amp;" "&amp;D6</f>
        <v>Consensus Estimates Q1 2025</v>
      </c>
      <c r="C1" s="3"/>
      <c r="D1" s="3"/>
      <c r="E1" s="3"/>
      <c r="F1" s="3"/>
      <c r="G1" s="3"/>
      <c r="H1" s="3"/>
      <c r="I1" s="3"/>
      <c r="J1" s="4"/>
      <c r="K1" s="3"/>
      <c r="L1" s="3"/>
      <c r="M1" s="3"/>
      <c r="N1" s="3"/>
      <c r="O1" s="4"/>
      <c r="P1" s="4"/>
      <c r="Q1" s="4"/>
      <c r="T1" s="3"/>
      <c r="U1" s="3"/>
      <c r="V1" s="3"/>
      <c r="W1" s="3"/>
      <c r="X1" s="3"/>
      <c r="Y1" s="4"/>
      <c r="AB1" s="3"/>
      <c r="AC1" s="3"/>
      <c r="AD1" s="3"/>
      <c r="AE1" s="3"/>
      <c r="AF1" s="3"/>
      <c r="AG1" s="4"/>
      <c r="AJ1" s="3"/>
      <c r="AK1" s="3"/>
      <c r="AL1" s="3"/>
      <c r="AM1" s="3"/>
      <c r="AN1" s="3"/>
      <c r="AO1" s="4"/>
    </row>
    <row r="2" spans="1:41" ht="12.45" x14ac:dyDescent="0.25">
      <c r="B2" s="5" t="str">
        <f>"Data based on "&amp;SUM('[1]CE collection'!C4:I4)&amp;" responding analysts and all estimates are based on simple average (incl. percentages)"</f>
        <v>Data based on 7 responding analysts and all estimates are based on simple average (incl. percentages)</v>
      </c>
      <c r="C2" s="3"/>
      <c r="D2" s="3"/>
      <c r="E2" s="6"/>
      <c r="F2" s="6"/>
      <c r="G2" s="3"/>
      <c r="H2" s="3"/>
      <c r="I2" s="3"/>
      <c r="J2" s="4"/>
      <c r="K2" s="3"/>
      <c r="L2" s="3"/>
      <c r="M2" s="3"/>
      <c r="N2" s="3"/>
      <c r="O2" s="4"/>
      <c r="P2" s="4"/>
      <c r="Q2" s="4"/>
      <c r="T2" s="3"/>
      <c r="U2" s="3"/>
      <c r="V2" s="3"/>
      <c r="W2" s="3"/>
      <c r="X2" s="3"/>
      <c r="Y2" s="4"/>
      <c r="AB2" s="3"/>
      <c r="AC2" s="3"/>
      <c r="AD2" s="3"/>
      <c r="AE2" s="3"/>
      <c r="AF2" s="3"/>
      <c r="AG2" s="4"/>
      <c r="AJ2" s="3"/>
      <c r="AK2" s="3"/>
      <c r="AL2" s="3"/>
      <c r="AM2" s="3"/>
      <c r="AN2" s="3"/>
      <c r="AO2" s="4"/>
    </row>
    <row r="3" spans="1:41" ht="29.45" x14ac:dyDescent="0.25">
      <c r="B3" s="7" t="s">
        <v>0</v>
      </c>
      <c r="C3" s="3"/>
      <c r="D3" s="3"/>
      <c r="E3" s="6"/>
      <c r="F3" s="6"/>
      <c r="G3" s="3"/>
      <c r="H3" s="3"/>
      <c r="I3" s="3"/>
      <c r="J3" s="4"/>
      <c r="K3" s="3"/>
      <c r="L3" s="3"/>
      <c r="M3" s="3"/>
      <c r="N3" s="3"/>
      <c r="O3" s="4"/>
      <c r="P3" s="4"/>
      <c r="Q3" s="4"/>
      <c r="T3" s="3"/>
      <c r="U3" s="3"/>
      <c r="V3" s="3"/>
      <c r="W3" s="3"/>
      <c r="X3" s="3"/>
      <c r="Y3" s="4"/>
      <c r="AB3" s="3"/>
      <c r="AC3" s="3"/>
      <c r="AD3" s="3"/>
      <c r="AE3" s="3"/>
      <c r="AF3" s="3"/>
      <c r="AG3" s="4"/>
      <c r="AJ3" s="3"/>
      <c r="AK3" s="3"/>
      <c r="AL3" s="3"/>
      <c r="AM3" s="3"/>
      <c r="AN3" s="3"/>
      <c r="AO3" s="4"/>
    </row>
    <row r="4" spans="1:41" x14ac:dyDescent="0.2">
      <c r="B4" s="8"/>
      <c r="C4" s="9"/>
      <c r="D4" s="10"/>
      <c r="E4" s="10"/>
      <c r="F4" s="10"/>
      <c r="G4" s="9"/>
      <c r="H4" s="10"/>
      <c r="I4" s="10"/>
      <c r="J4" s="9"/>
      <c r="K4" s="10"/>
      <c r="L4" s="10"/>
      <c r="M4" s="10"/>
      <c r="N4" s="3"/>
      <c r="O4" s="9"/>
      <c r="P4" s="9"/>
      <c r="Q4" s="9"/>
      <c r="T4" s="3"/>
      <c r="U4" s="3"/>
      <c r="V4" s="3"/>
      <c r="W4" s="3"/>
      <c r="X4" s="3"/>
      <c r="Y4" s="9"/>
      <c r="AB4" s="3"/>
      <c r="AC4" s="3"/>
      <c r="AD4" s="3"/>
      <c r="AE4" s="3"/>
      <c r="AF4" s="3"/>
      <c r="AG4" s="9"/>
      <c r="AJ4" s="3"/>
      <c r="AK4" s="3"/>
      <c r="AL4" s="3"/>
      <c r="AM4" s="3"/>
      <c r="AN4" s="3"/>
      <c r="AO4" s="9"/>
    </row>
    <row r="5" spans="1:41" x14ac:dyDescent="0.2">
      <c r="A5" s="11"/>
      <c r="B5" s="8"/>
      <c r="C5" s="12"/>
      <c r="D5" s="13"/>
      <c r="E5" s="13"/>
      <c r="F5" s="13"/>
      <c r="G5" s="12"/>
      <c r="H5" s="13"/>
      <c r="I5" s="13"/>
      <c r="J5" s="13"/>
      <c r="K5" s="13"/>
      <c r="L5" s="13"/>
      <c r="M5" s="13"/>
    </row>
    <row r="6" spans="1:41" x14ac:dyDescent="0.2">
      <c r="C6" s="15">
        <f>'[1]CE collection'!J11</f>
        <v>2024</v>
      </c>
      <c r="D6" s="16">
        <f>'[1]CE collection'!K11</f>
        <v>2025</v>
      </c>
      <c r="E6" s="17"/>
      <c r="F6" s="18"/>
      <c r="G6" s="15">
        <f>'[1]CE collection'!U11</f>
        <v>2024</v>
      </c>
      <c r="H6" s="16">
        <f>'[1]CE collection'!V11</f>
        <v>2025</v>
      </c>
      <c r="I6" s="17"/>
      <c r="J6" s="18"/>
      <c r="K6" s="19">
        <f>'[1]CE collection'!AF11</f>
        <v>2026</v>
      </c>
      <c r="L6" s="19">
        <f>'[1]CE collection'!AN11</f>
        <v>2027</v>
      </c>
      <c r="M6" s="19">
        <f>'[1]CE collection'!AV11</f>
        <v>2027</v>
      </c>
    </row>
    <row r="7" spans="1:41" x14ac:dyDescent="0.2">
      <c r="C7" s="20" t="str">
        <f>'[1]CE collection'!J12</f>
        <v>Q1</v>
      </c>
      <c r="D7" s="21" t="str">
        <f>'[1]CE collection'!K12</f>
        <v>Q1</v>
      </c>
      <c r="E7" s="22"/>
      <c r="F7" s="23"/>
      <c r="G7" s="20" t="str">
        <f>'[1]CE collection'!U12</f>
        <v>FY</v>
      </c>
      <c r="H7" s="21" t="str">
        <f>'[1]CE collection'!V12</f>
        <v>FY</v>
      </c>
      <c r="I7" s="22"/>
      <c r="J7" s="23"/>
      <c r="K7" s="24" t="str">
        <f>'[1]CE collection'!AF12</f>
        <v>FY</v>
      </c>
      <c r="L7" s="24" t="str">
        <f>'[1]CE collection'!AN12</f>
        <v>FY</v>
      </c>
      <c r="M7" s="24" t="str">
        <f>'[1]CE collection'!AV12</f>
        <v>FY</v>
      </c>
    </row>
    <row r="8" spans="1:41" x14ac:dyDescent="0.2">
      <c r="B8" s="8" t="s">
        <v>1</v>
      </c>
      <c r="C8" s="25" t="str">
        <f>'[1]CE collection'!J13</f>
        <v>Actual</v>
      </c>
      <c r="D8" s="26" t="s">
        <v>2</v>
      </c>
      <c r="E8" s="26" t="s">
        <v>3</v>
      </c>
      <c r="F8" s="26" t="s">
        <v>4</v>
      </c>
      <c r="G8" s="25" t="s">
        <v>5</v>
      </c>
      <c r="H8" s="26" t="s">
        <v>2</v>
      </c>
      <c r="I8" s="26" t="s">
        <v>3</v>
      </c>
      <c r="J8" s="26" t="s">
        <v>4</v>
      </c>
      <c r="K8" s="26" t="s">
        <v>2</v>
      </c>
      <c r="L8" s="26" t="s">
        <v>2</v>
      </c>
      <c r="M8" s="26" t="s">
        <v>2</v>
      </c>
    </row>
    <row r="9" spans="1:41" x14ac:dyDescent="0.2">
      <c r="B9" s="8" t="s">
        <v>6</v>
      </c>
      <c r="C9" s="27"/>
      <c r="D9" s="27"/>
      <c r="E9" s="27"/>
      <c r="F9" s="27"/>
      <c r="G9" s="27"/>
      <c r="H9" s="27"/>
      <c r="I9" s="27"/>
      <c r="J9" s="27"/>
      <c r="K9" s="27"/>
      <c r="L9" s="27"/>
      <c r="M9" s="27"/>
    </row>
    <row r="10" spans="1:41" x14ac:dyDescent="0.2">
      <c r="B10" s="28" t="s">
        <v>7</v>
      </c>
      <c r="C10" s="29">
        <f>IFERROR(ROUND('[1]CE collection'!J16,2), "-")</f>
        <v>105.77</v>
      </c>
      <c r="D10" s="27">
        <f>IFERROR(ROUND('[1]CE collection'!K16,2), "-")</f>
        <v>111.6</v>
      </c>
      <c r="E10" s="27">
        <f>IFERROR(ROUND('[1]CE collection'!L16,2), "-")</f>
        <v>115.58</v>
      </c>
      <c r="F10" s="27">
        <f>IFERROR(ROUND('[1]CE collection'!M16,2), "-")</f>
        <v>108.94</v>
      </c>
      <c r="G10" s="29">
        <f>IFERROR(ROUND('[1]CE collection'!U16,2), "-")</f>
        <v>451.31</v>
      </c>
      <c r="H10" s="27">
        <f>IFERROR(ROUND('[1]CE collection'!V16,2), "-")</f>
        <v>486.31</v>
      </c>
      <c r="I10" s="27">
        <f>IFERROR(ROUND('[1]CE collection'!W16,2), "-")</f>
        <v>496.44</v>
      </c>
      <c r="J10" s="27">
        <f>IFERROR(ROUND('[1]CE collection'!X16,2), "-")</f>
        <v>475.32</v>
      </c>
      <c r="K10" s="27">
        <f>IFERROR(ROUND('[1]CE collection'!AF16,2), "-")</f>
        <v>531.74</v>
      </c>
      <c r="L10" s="27">
        <f>IFERROR(ROUND('[1]CE collection'!AN16,2), "-")</f>
        <v>579.9</v>
      </c>
      <c r="M10" s="27">
        <f>IFERROR(ROUND('[1]CE collection'!AV16,2), "-")</f>
        <v>631.41999999999996</v>
      </c>
    </row>
    <row r="11" spans="1:41" x14ac:dyDescent="0.2">
      <c r="B11" s="30" t="s">
        <v>8</v>
      </c>
      <c r="C11" s="29">
        <f>IFERROR(ROUND('[1]CE collection'!J17,2), "-")</f>
        <v>35.909999999999997</v>
      </c>
      <c r="D11" s="27">
        <f>IFERROR(ROUND('[1]CE collection'!K17,2), "-")</f>
        <v>35.69</v>
      </c>
      <c r="E11" s="27">
        <f>IFERROR(ROUND('[1]CE collection'!L17,2), "-")</f>
        <v>36.69</v>
      </c>
      <c r="F11" s="27">
        <f>IFERROR(ROUND('[1]CE collection'!M17,2), "-")</f>
        <v>34.47</v>
      </c>
      <c r="G11" s="29">
        <f>IFERROR(ROUND('[1]CE collection'!U17,2), "-")</f>
        <v>148.38999999999999</v>
      </c>
      <c r="H11" s="27">
        <f>IFERROR(ROUND('[1]CE collection'!V17,2), "-")</f>
        <v>150.15</v>
      </c>
      <c r="I11" s="27">
        <f>IFERROR(ROUND('[1]CE collection'!W17,2), "-")</f>
        <v>153.94999999999999</v>
      </c>
      <c r="J11" s="27">
        <f>IFERROR(ROUND('[1]CE collection'!X17,2), "-")</f>
        <v>144.52000000000001</v>
      </c>
      <c r="K11" s="27">
        <f>IFERROR(ROUND('[1]CE collection'!AF17,2), "-")</f>
        <v>153.87</v>
      </c>
      <c r="L11" s="27">
        <f>IFERROR(ROUND('[1]CE collection'!AN17,2), "-")</f>
        <v>157.69999999999999</v>
      </c>
      <c r="M11" s="27">
        <f>IFERROR(ROUND('[1]CE collection'!AV17,2), "-")</f>
        <v>161.33000000000001</v>
      </c>
    </row>
    <row r="12" spans="1:41" x14ac:dyDescent="0.2">
      <c r="B12" s="31" t="s">
        <v>9</v>
      </c>
      <c r="C12" s="32">
        <f>IFERROR(ROUND('[1]CE collection'!J18,2), "-")</f>
        <v>-9.08</v>
      </c>
      <c r="D12" s="33">
        <f>IFERROR(ROUND('[1]CE collection'!K18,2), "-")</f>
        <v>-9.09</v>
      </c>
      <c r="E12" s="33">
        <f>IFERROR(ROUND('[1]CE collection'!L18,2), "-")</f>
        <v>-8.65</v>
      </c>
      <c r="F12" s="33">
        <f>IFERROR(ROUND('[1]CE collection'!M18,2), "-")</f>
        <v>-9.7200000000000006</v>
      </c>
      <c r="G12" s="32">
        <f>IFERROR(ROUND('[1]CE collection'!U18,2), "-")</f>
        <v>-38.520000000000003</v>
      </c>
      <c r="H12" s="33">
        <f>IFERROR(ROUND('[1]CE collection'!V18,2), "-")</f>
        <v>-41.38</v>
      </c>
      <c r="I12" s="33">
        <f>IFERROR(ROUND('[1]CE collection'!W18,2), "-")</f>
        <v>-39.29</v>
      </c>
      <c r="J12" s="33">
        <f>IFERROR(ROUND('[1]CE collection'!X18,2), "-")</f>
        <v>-44.37</v>
      </c>
      <c r="K12" s="33">
        <f>IFERROR(ROUND('[1]CE collection'!AF18,2), "-")</f>
        <v>-44.48</v>
      </c>
      <c r="L12" s="33">
        <f>IFERROR(ROUND('[1]CE collection'!AN18,2), "-")</f>
        <v>-47.82</v>
      </c>
      <c r="M12" s="33">
        <f>IFERROR(ROUND('[1]CE collection'!AV18,2), "-")</f>
        <v>-51.31</v>
      </c>
    </row>
    <row r="13" spans="1:41" x14ac:dyDescent="0.2">
      <c r="B13" s="14" t="s">
        <v>10</v>
      </c>
      <c r="C13" s="29">
        <f>IFERROR(ROUND('[1]CE collection'!J19,2), "-")</f>
        <v>132.59</v>
      </c>
      <c r="D13" s="27">
        <f>IFERROR(ROUND('[1]CE collection'!K19,2), "-")</f>
        <v>138.19999999999999</v>
      </c>
      <c r="E13" s="27">
        <f>IFERROR(ROUND('[1]CE collection'!L19,2), "-")</f>
        <v>143.38999999999999</v>
      </c>
      <c r="F13" s="27">
        <f>IFERROR(ROUND('[1]CE collection'!M19,2), "-")</f>
        <v>134.76</v>
      </c>
      <c r="G13" s="29">
        <f>IFERROR(ROUND('[1]CE collection'!U19,2), "-")</f>
        <v>561.17999999999995</v>
      </c>
      <c r="H13" s="27">
        <f>IFERROR(ROUND('[1]CE collection'!V19,2), "-")</f>
        <v>595.08000000000004</v>
      </c>
      <c r="I13" s="27">
        <f>IFERROR(ROUND('[1]CE collection'!W19,2), "-")</f>
        <v>606.96</v>
      </c>
      <c r="J13" s="27">
        <f>IFERROR(ROUND('[1]CE collection'!X19,2), "-")</f>
        <v>579.91</v>
      </c>
      <c r="K13" s="27">
        <f>IFERROR(ROUND('[1]CE collection'!AF19,2), "-")</f>
        <v>641.13</v>
      </c>
      <c r="L13" s="27">
        <f>IFERROR(ROUND('[1]CE collection'!AN19,2), "-")</f>
        <v>689.78</v>
      </c>
      <c r="M13" s="27">
        <f>IFERROR(ROUND('[1]CE collection'!AV19,2), "-")</f>
        <v>741.44</v>
      </c>
    </row>
    <row r="14" spans="1:41" x14ac:dyDescent="0.2">
      <c r="B14" s="34" t="s">
        <v>11</v>
      </c>
      <c r="C14" s="32">
        <f>IFERROR(ROUND('[1]CE collection'!J20,2), "-")</f>
        <v>67.260000000000005</v>
      </c>
      <c r="D14" s="33">
        <f>IFERROR(ROUND('[1]CE collection'!K20,2), "-")</f>
        <v>66.55</v>
      </c>
      <c r="E14" s="33">
        <f>IFERROR(ROUND('[1]CE collection'!L20,2), "-")</f>
        <v>67.67</v>
      </c>
      <c r="F14" s="33">
        <f>IFERROR(ROUND('[1]CE collection'!M20,2), "-")</f>
        <v>64.569999999999993</v>
      </c>
      <c r="G14" s="32">
        <f>IFERROR(ROUND('[1]CE collection'!U20,2), "-")</f>
        <v>293.70999999999998</v>
      </c>
      <c r="H14" s="33">
        <f>IFERROR(ROUND('[1]CE collection'!V20,2), "-")</f>
        <v>307.14</v>
      </c>
      <c r="I14" s="33">
        <f>IFERROR(ROUND('[1]CE collection'!W20,2), "-")</f>
        <v>316.77</v>
      </c>
      <c r="J14" s="33">
        <f>IFERROR(ROUND('[1]CE collection'!X20,2), "-")</f>
        <v>299.77999999999997</v>
      </c>
      <c r="K14" s="33">
        <f>IFERROR(ROUND('[1]CE collection'!AF20,2), "-")</f>
        <v>333.19</v>
      </c>
      <c r="L14" s="33">
        <f>IFERROR(ROUND('[1]CE collection'!AN20,2), "-")</f>
        <v>360.97</v>
      </c>
      <c r="M14" s="33">
        <f>IFERROR(ROUND('[1]CE collection'!AV20,2), "-")</f>
        <v>390.31</v>
      </c>
    </row>
    <row r="15" spans="1:41" s="11" customFormat="1" x14ac:dyDescent="0.2">
      <c r="B15" s="35" t="s">
        <v>12</v>
      </c>
      <c r="C15" s="36">
        <f>IFERROR(ROUND('[1]CE collection'!J21,2), "-")</f>
        <v>199.85</v>
      </c>
      <c r="D15" s="37">
        <f>IFERROR(ROUND('[1]CE collection'!K21,2), "-")</f>
        <v>204.75</v>
      </c>
      <c r="E15" s="37">
        <f>IFERROR(ROUND('[1]CE collection'!L21,2), "-")</f>
        <v>210.65</v>
      </c>
      <c r="F15" s="37">
        <f>IFERROR(ROUND('[1]CE collection'!M21,2), "-")</f>
        <v>199.33</v>
      </c>
      <c r="G15" s="36">
        <f>IFERROR(ROUND('[1]CE collection'!U21,2), "-")</f>
        <v>854.89</v>
      </c>
      <c r="H15" s="37">
        <f>IFERROR(ROUND('[1]CE collection'!V21,2), "-")</f>
        <v>902.22</v>
      </c>
      <c r="I15" s="37">
        <f>IFERROR(ROUND('[1]CE collection'!W21,2), "-")</f>
        <v>918.3</v>
      </c>
      <c r="J15" s="37">
        <f>IFERROR(ROUND('[1]CE collection'!X21,2), "-")</f>
        <v>879.69</v>
      </c>
      <c r="K15" s="37">
        <f>IFERROR(ROUND('[1]CE collection'!AF21,2), "-")</f>
        <v>974.32</v>
      </c>
      <c r="L15" s="37">
        <f>IFERROR(ROUND('[1]CE collection'!AN21,2), "-")</f>
        <v>1050.75</v>
      </c>
      <c r="M15" s="37">
        <f>IFERROR(ROUND('[1]CE collection'!AV21,2), "-")</f>
        <v>1131.76</v>
      </c>
    </row>
    <row r="16" spans="1:41" x14ac:dyDescent="0.2">
      <c r="B16" s="8"/>
      <c r="C16" s="27"/>
      <c r="D16" s="27"/>
      <c r="E16" s="27"/>
      <c r="F16" s="27"/>
      <c r="G16" s="27"/>
      <c r="H16" s="27"/>
      <c r="I16" s="27"/>
      <c r="J16" s="27"/>
      <c r="K16" s="27"/>
      <c r="L16" s="27"/>
      <c r="M16" s="27"/>
    </row>
    <row r="17" spans="2:13" x14ac:dyDescent="0.2">
      <c r="B17" s="38" t="s">
        <v>13</v>
      </c>
      <c r="C17" s="39">
        <f>IFERROR(ROUND('[1]CE collection'!J23,2), "-")</f>
        <v>0.1</v>
      </c>
      <c r="D17" s="40">
        <f>IFERROR(ROUND('[1]CE collection'!K23,3), "-")</f>
        <v>2.4E-2</v>
      </c>
      <c r="E17" s="40">
        <f>IFERROR(ROUND('[1]CE collection'!L23,3), "-")</f>
        <v>5.3999999999999999E-2</v>
      </c>
      <c r="F17" s="40">
        <f>IFERROR(ROUND('[1]CE collection'!M23,3), "-")</f>
        <v>-3.0000000000000001E-3</v>
      </c>
      <c r="G17" s="39">
        <f>IFERROR(ROUND('[1]CE collection'!U23,2), "-")</f>
        <v>0.09</v>
      </c>
      <c r="H17" s="40">
        <f>IFERROR(ROUND('[1]CE collection'!V23,3), "-")</f>
        <v>5.5E-2</v>
      </c>
      <c r="I17" s="40">
        <f>IFERROR(ROUND('[1]CE collection'!W23,3), "-")</f>
        <v>7.3999999999999996E-2</v>
      </c>
      <c r="J17" s="40">
        <f>IFERROR(ROUND('[1]CE collection'!X23,3), "-")</f>
        <v>2.9000000000000001E-2</v>
      </c>
      <c r="K17" s="40">
        <f>IFERROR(ROUND('[1]CE collection'!AF23,3), "-")</f>
        <v>0.08</v>
      </c>
      <c r="L17" s="40">
        <f>IFERROR(ROUND('[1]CE collection'!AN23,3), "-")</f>
        <v>7.9000000000000001E-2</v>
      </c>
      <c r="M17" s="40">
        <f>IFERROR(ROUND('[1]CE collection'!AV23,3), "-")</f>
        <v>7.6999999999999999E-2</v>
      </c>
    </row>
    <row r="18" spans="2:13" x14ac:dyDescent="0.2">
      <c r="B18" s="38" t="s">
        <v>14</v>
      </c>
      <c r="C18" s="39">
        <f>IFERROR(ROUND('[1]CE collection'!J24,2), "-")</f>
        <v>0.1</v>
      </c>
      <c r="D18" s="40">
        <f>IFERROR(ROUND('[1]CE collection'!K24,3), "-")</f>
        <v>3.5999999999999997E-2</v>
      </c>
      <c r="E18" s="40">
        <f>IFERROR(ROUND('[1]CE collection'!L24,3), "-")</f>
        <v>5.3999999999999999E-2</v>
      </c>
      <c r="F18" s="40">
        <f>IFERROR(ROUND('[1]CE collection'!M24,3), "-")</f>
        <v>1.7000000000000001E-2</v>
      </c>
      <c r="G18" s="39">
        <f>IFERROR(ROUND('[1]CE collection'!U24,2), "-")</f>
        <v>0.09</v>
      </c>
      <c r="H18" s="40">
        <f>IFERROR(ROUND('[1]CE collection'!V24,3), "-")</f>
        <v>5.8000000000000003E-2</v>
      </c>
      <c r="I18" s="40">
        <f>IFERROR(ROUND('[1]CE collection'!W24,3), "-")</f>
        <v>7.3999999999999996E-2</v>
      </c>
      <c r="J18" s="40">
        <f>IFERROR(ROUND('[1]CE collection'!X24,3), "-")</f>
        <v>4.7E-2</v>
      </c>
      <c r="K18" s="40">
        <f>IFERROR(ROUND('[1]CE collection'!AF24,3), "-")</f>
        <v>0.08</v>
      </c>
      <c r="L18" s="40">
        <f>IFERROR(ROUND('[1]CE collection'!AN24,3), "-")</f>
        <v>7.9000000000000001E-2</v>
      </c>
      <c r="M18" s="40">
        <f>IFERROR(ROUND('[1]CE collection'!AV24,3), "-")</f>
        <v>7.6999999999999999E-2</v>
      </c>
    </row>
    <row r="19" spans="2:13" x14ac:dyDescent="0.2">
      <c r="B19" s="38" t="s">
        <v>15</v>
      </c>
      <c r="C19" s="39">
        <f>IFERROR(ROUND('[1]CE collection'!J25,2), "-")</f>
        <v>7.0000000000000007E-2</v>
      </c>
      <c r="D19" s="40">
        <f>IFERROR(ROUND('[1]CE collection'!K25,3), "-")</f>
        <v>3.1E-2</v>
      </c>
      <c r="E19" s="40">
        <f>IFERROR(ROUND('[1]CE collection'!L25,3), "-")</f>
        <v>5.3999999999999999E-2</v>
      </c>
      <c r="F19" s="40">
        <f>IFERROR(ROUND('[1]CE collection'!M25,3), "-")</f>
        <v>1.2E-2</v>
      </c>
      <c r="G19" s="39">
        <f>IFERROR(ROUND('[1]CE collection'!U25,2), "-")</f>
        <v>0.06</v>
      </c>
      <c r="H19" s="40">
        <f>IFERROR(ROUND('[1]CE collection'!V25,3), "-")</f>
        <v>0.05</v>
      </c>
      <c r="I19" s="40">
        <f>IFERROR(ROUND('[1]CE collection'!W25,3), "-")</f>
        <v>6.5000000000000002E-2</v>
      </c>
      <c r="J19" s="40">
        <f>IFERROR(ROUND('[1]CE collection'!X25,3), "-")</f>
        <v>4.2999999999999997E-2</v>
      </c>
      <c r="K19" s="40">
        <f>IFERROR(ROUND('[1]CE collection'!AF25,3), "-")</f>
        <v>6.5000000000000002E-2</v>
      </c>
      <c r="L19" s="40">
        <f>IFERROR(ROUND('[1]CE collection'!AN25,3), "-")</f>
        <v>6.3E-2</v>
      </c>
      <c r="M19" s="40">
        <f>IFERROR(ROUND('[1]CE collection'!AV25,3), "-")</f>
        <v>6.2E-2</v>
      </c>
    </row>
    <row r="20" spans="2:13" x14ac:dyDescent="0.2">
      <c r="C20" s="27"/>
      <c r="D20" s="27"/>
      <c r="E20" s="27"/>
      <c r="F20" s="27"/>
      <c r="G20" s="27"/>
      <c r="H20" s="27"/>
      <c r="I20" s="27"/>
      <c r="J20" s="27"/>
      <c r="K20" s="27"/>
      <c r="L20" s="27"/>
      <c r="M20" s="27"/>
    </row>
    <row r="21" spans="2:13" x14ac:dyDescent="0.2">
      <c r="B21" s="31" t="s">
        <v>16</v>
      </c>
      <c r="C21" s="32">
        <f>IFERROR(ROUND('[1]CE collection'!J27,2), "-")</f>
        <v>-79.42</v>
      </c>
      <c r="D21" s="33">
        <f>IFERROR(ROUND('[1]CE collection'!K27,2), "-")</f>
        <v>-76.27</v>
      </c>
      <c r="E21" s="33">
        <f>IFERROR(ROUND('[1]CE collection'!L27,2), "-")</f>
        <v>-74.75</v>
      </c>
      <c r="F21" s="33">
        <f>IFERROR(ROUND('[1]CE collection'!M27,2), "-")</f>
        <v>-78.599999999999994</v>
      </c>
      <c r="G21" s="32">
        <f>IFERROR(ROUND('[1]CE collection'!U27,2), "-")</f>
        <v>-320.19</v>
      </c>
      <c r="H21" s="33">
        <f>IFERROR(ROUND('[1]CE collection'!V27,2), "-")</f>
        <v>-335.89</v>
      </c>
      <c r="I21" s="33">
        <f>IFERROR(ROUND('[1]CE collection'!W27,2), "-")</f>
        <v>-324.49</v>
      </c>
      <c r="J21" s="33">
        <f>IFERROR(ROUND('[1]CE collection'!X27,2), "-")</f>
        <v>-348.95</v>
      </c>
      <c r="K21" s="33">
        <f>IFERROR(ROUND('[1]CE collection'!AF27,2), "-")</f>
        <v>-359.63</v>
      </c>
      <c r="L21" s="33">
        <f>IFERROR(ROUND('[1]CE collection'!AN27,2), "-")</f>
        <v>-385.59</v>
      </c>
      <c r="M21" s="33">
        <f>IFERROR(ROUND('[1]CE collection'!AV27,2), "-")</f>
        <v>-414.15</v>
      </c>
    </row>
    <row r="22" spans="2:13" s="11" customFormat="1" x14ac:dyDescent="0.2">
      <c r="B22" s="8" t="s">
        <v>17</v>
      </c>
      <c r="C22" s="36">
        <f>IFERROR(ROUND('[1]CE collection'!J28,2), "-")</f>
        <v>120.43</v>
      </c>
      <c r="D22" s="37">
        <f>IFERROR(ROUND('[1]CE collection'!K28,2), "-")</f>
        <v>128.47999999999999</v>
      </c>
      <c r="E22" s="37">
        <f>IFERROR(ROUND('[1]CE collection'!L28,2), "-")</f>
        <v>132.05000000000001</v>
      </c>
      <c r="F22" s="37">
        <f>IFERROR(ROUND('[1]CE collection'!M28,2), "-")</f>
        <v>124.58</v>
      </c>
      <c r="G22" s="36">
        <f>IFERROR(ROUND('[1]CE collection'!U28,2), "-")</f>
        <v>534.70000000000005</v>
      </c>
      <c r="H22" s="37">
        <f>IFERROR(ROUND('[1]CE collection'!V28,2), "-")</f>
        <v>566.32000000000005</v>
      </c>
      <c r="I22" s="37">
        <f>IFERROR(ROUND('[1]CE collection'!W28,2), "-")</f>
        <v>586.78</v>
      </c>
      <c r="J22" s="37">
        <f>IFERROR(ROUND('[1]CE collection'!X28,2), "-")</f>
        <v>555.20000000000005</v>
      </c>
      <c r="K22" s="37">
        <f>IFERROR(ROUND('[1]CE collection'!AF28,2), "-")</f>
        <v>614.69000000000005</v>
      </c>
      <c r="L22" s="37">
        <f>IFERROR(ROUND('[1]CE collection'!AN28,2), "-")</f>
        <v>665.16</v>
      </c>
      <c r="M22" s="37">
        <f>IFERROR(ROUND('[1]CE collection'!AV28,2), "-")</f>
        <v>717.61</v>
      </c>
    </row>
    <row r="23" spans="2:13" x14ac:dyDescent="0.2">
      <c r="B23" s="41" t="s">
        <v>18</v>
      </c>
      <c r="C23" s="39">
        <f>IFERROR(ROUND('[1]CE collection'!J29,3), "-")</f>
        <v>0.60299999999999998</v>
      </c>
      <c r="D23" s="40">
        <f>IFERROR(ROUND('[1]CE collection'!K29,3), "-")</f>
        <v>0.628</v>
      </c>
      <c r="E23" s="40">
        <f>IFERROR(ROUND('[1]CE collection'!L29,3), "-")</f>
        <v>0.63100000000000001</v>
      </c>
      <c r="F23" s="40">
        <f>IFERROR(ROUND('[1]CE collection'!M29,3), "-")</f>
        <v>0.625</v>
      </c>
      <c r="G23" s="39">
        <f>IFERROR(ROUND('[1]CE collection'!U29,3), "-")</f>
        <v>0.626</v>
      </c>
      <c r="H23" s="40">
        <f>IFERROR(ROUND('[1]CE collection'!V29,3), "-")</f>
        <v>0.628</v>
      </c>
      <c r="I23" s="40">
        <f>IFERROR(ROUND('[1]CE collection'!W29,3), "-")</f>
        <v>0.63900000000000001</v>
      </c>
      <c r="J23" s="40">
        <f>IFERROR(ROUND('[1]CE collection'!X29,3), "-")</f>
        <v>0.62</v>
      </c>
      <c r="K23" s="40">
        <f>IFERROR(ROUND('[1]CE collection'!AF29,3), "-")</f>
        <v>0.63100000000000001</v>
      </c>
      <c r="L23" s="40">
        <f>IFERROR(ROUND('[1]CE collection'!AN29,3), "-")</f>
        <v>0.63300000000000001</v>
      </c>
      <c r="M23" s="40">
        <f>IFERROR(ROUND('[1]CE collection'!AV29,3), "-")</f>
        <v>0.63400000000000001</v>
      </c>
    </row>
    <row r="24" spans="2:13" x14ac:dyDescent="0.2">
      <c r="B24" s="8"/>
      <c r="C24" s="27"/>
      <c r="D24" s="27"/>
      <c r="E24" s="27"/>
      <c r="F24" s="27"/>
      <c r="G24" s="27"/>
      <c r="H24" s="27"/>
      <c r="I24" s="27"/>
      <c r="J24" s="27"/>
      <c r="K24" s="27"/>
      <c r="L24" s="27"/>
      <c r="M24" s="27"/>
    </row>
    <row r="25" spans="2:13" x14ac:dyDescent="0.2">
      <c r="B25" s="30" t="s">
        <v>19</v>
      </c>
      <c r="C25" s="29">
        <f>IFERROR(ROUND('[1]CE collection'!J31,2), "-")</f>
        <v>0.24</v>
      </c>
      <c r="D25" s="27">
        <f>IFERROR(ROUND('[1]CE collection'!K31,2), "-")</f>
        <v>0.04</v>
      </c>
      <c r="E25" s="27">
        <f>IFERROR(ROUND('[1]CE collection'!L31,2), "-")</f>
        <v>0.25</v>
      </c>
      <c r="F25" s="27">
        <f>IFERROR(ROUND('[1]CE collection'!M31,2), "-")</f>
        <v>-0.2</v>
      </c>
      <c r="G25" s="29">
        <f>IFERROR(ROUND('[1]CE collection'!U31,2), "-")</f>
        <v>0.4</v>
      </c>
      <c r="H25" s="27">
        <f>IFERROR(ROUND('[1]CE collection'!V31,2), "-")</f>
        <v>0.14000000000000001</v>
      </c>
      <c r="I25" s="27">
        <f>IFERROR(ROUND('[1]CE collection'!W31,2), "-")</f>
        <v>1</v>
      </c>
      <c r="J25" s="27">
        <f>IFERROR(ROUND('[1]CE collection'!X31,2), "-")</f>
        <v>-0.91</v>
      </c>
      <c r="K25" s="27">
        <f>IFERROR(ROUND('[1]CE collection'!AF31,2), "-")</f>
        <v>0.25</v>
      </c>
      <c r="L25" s="27">
        <f>IFERROR(ROUND('[1]CE collection'!AN31,2), "-")</f>
        <v>0.27</v>
      </c>
      <c r="M25" s="27">
        <f>IFERROR(ROUND('[1]CE collection'!AV31,2), "-")</f>
        <v>0.28000000000000003</v>
      </c>
    </row>
    <row r="26" spans="2:13" x14ac:dyDescent="0.2">
      <c r="B26" s="30" t="s">
        <v>20</v>
      </c>
      <c r="C26" s="29">
        <f>IFERROR(ROUND('[1]CE collection'!J32,2), "-")</f>
        <v>-76.31</v>
      </c>
      <c r="D26" s="27">
        <f>IFERROR(ROUND('[1]CE collection'!K32,2), "-")</f>
        <v>-77</v>
      </c>
      <c r="E26" s="27">
        <f>IFERROR(ROUND('[1]CE collection'!L32,2), "-")</f>
        <v>-75.349999999999994</v>
      </c>
      <c r="F26" s="27">
        <f>IFERROR(ROUND('[1]CE collection'!M32,2), "-")</f>
        <v>-78.599999999999994</v>
      </c>
      <c r="G26" s="29">
        <f>IFERROR(ROUND('[1]CE collection'!U32,2), "-")</f>
        <v>-311.14999999999998</v>
      </c>
      <c r="H26" s="27">
        <f>IFERROR(ROUND('[1]CE collection'!V32,2), "-")</f>
        <v>-326.13</v>
      </c>
      <c r="I26" s="27">
        <f>IFERROR(ROUND('[1]CE collection'!W32,2), "-")</f>
        <v>-319.72000000000003</v>
      </c>
      <c r="J26" s="27">
        <f>IFERROR(ROUND('[1]CE collection'!X32,2), "-")</f>
        <v>-334.34</v>
      </c>
      <c r="K26" s="27">
        <f>IFERROR(ROUND('[1]CE collection'!AF32,2), "-")</f>
        <v>-348.78</v>
      </c>
      <c r="L26" s="27">
        <f>IFERROR(ROUND('[1]CE collection'!AN32,2), "-")</f>
        <v>-374.7</v>
      </c>
      <c r="M26" s="27">
        <f>IFERROR(ROUND('[1]CE collection'!AV32,2), "-")</f>
        <v>-402.17</v>
      </c>
    </row>
    <row r="27" spans="2:13" x14ac:dyDescent="0.2">
      <c r="B27" s="30" t="s">
        <v>21</v>
      </c>
      <c r="C27" s="29">
        <f>IFERROR(ROUND('[1]CE collection'!J33,2), "-")</f>
        <v>-9.85</v>
      </c>
      <c r="D27" s="27">
        <f>IFERROR(ROUND('[1]CE collection'!K33,2), "-")</f>
        <v>-9.99</v>
      </c>
      <c r="E27" s="27">
        <f>IFERROR(ROUND('[1]CE collection'!L33,2), "-")</f>
        <v>-9.5399999999999991</v>
      </c>
      <c r="F27" s="27">
        <f>IFERROR(ROUND('[1]CE collection'!M33,2), "-")</f>
        <v>-10.8</v>
      </c>
      <c r="G27" s="29">
        <f>IFERROR(ROUND('[1]CE collection'!U33,2), "-")</f>
        <v>-40.83</v>
      </c>
      <c r="H27" s="27">
        <f>IFERROR(ROUND('[1]CE collection'!V33,2), "-")</f>
        <v>-43.08</v>
      </c>
      <c r="I27" s="27">
        <f>IFERROR(ROUND('[1]CE collection'!W33,2), "-")</f>
        <v>-42.27</v>
      </c>
      <c r="J27" s="27">
        <f>IFERROR(ROUND('[1]CE collection'!X33,2), "-")</f>
        <v>-43.69</v>
      </c>
      <c r="K27" s="27">
        <f>IFERROR(ROUND('[1]CE collection'!AF33,2), "-")</f>
        <v>-45.96</v>
      </c>
      <c r="L27" s="27">
        <f>IFERROR(ROUND('[1]CE collection'!AN33,2), "-")</f>
        <v>-49.35</v>
      </c>
      <c r="M27" s="27">
        <f>IFERROR(ROUND('[1]CE collection'!AV33,2), "-")</f>
        <v>-52.91</v>
      </c>
    </row>
    <row r="28" spans="2:13" x14ac:dyDescent="0.2">
      <c r="B28" s="42" t="s">
        <v>22</v>
      </c>
      <c r="C28" s="32">
        <f>IFERROR(ROUND('[1]CE collection'!J34,2), "-")</f>
        <v>-19.100000000000001</v>
      </c>
      <c r="D28" s="33">
        <f>IFERROR(ROUND('[1]CE collection'!K34,2), "-")</f>
        <v>-17.489999999999998</v>
      </c>
      <c r="E28" s="33">
        <f>IFERROR(ROUND('[1]CE collection'!L34,2), "-")</f>
        <v>-15.95</v>
      </c>
      <c r="F28" s="33">
        <f>IFERROR(ROUND('[1]CE collection'!M34,2), "-")</f>
        <v>-19.29</v>
      </c>
      <c r="G28" s="32">
        <f>IFERROR(ROUND('[1]CE collection'!U34,2), "-")</f>
        <v>-69.959999999999994</v>
      </c>
      <c r="H28" s="33">
        <f>IFERROR(ROUND('[1]CE collection'!V34,2), "-")</f>
        <v>-72.69</v>
      </c>
      <c r="I28" s="33">
        <f>IFERROR(ROUND('[1]CE collection'!W34,2), "-")</f>
        <v>-67.849999999999994</v>
      </c>
      <c r="J28" s="33">
        <f>IFERROR(ROUND('[1]CE collection'!X34,2), "-")</f>
        <v>-75.900000000000006</v>
      </c>
      <c r="K28" s="33">
        <f>IFERROR(ROUND('[1]CE collection'!AF34,2), "-")</f>
        <v>-78.61</v>
      </c>
      <c r="L28" s="33">
        <f>IFERROR(ROUND('[1]CE collection'!AN34,2), "-")</f>
        <v>-84.02</v>
      </c>
      <c r="M28" s="33">
        <f>IFERROR(ROUND('[1]CE collection'!AV34,2), "-")</f>
        <v>-89.68</v>
      </c>
    </row>
    <row r="29" spans="2:13" s="11" customFormat="1" x14ac:dyDescent="0.2">
      <c r="B29" s="8" t="s">
        <v>23</v>
      </c>
      <c r="C29" s="36">
        <f>IFERROR(ROUND('[1]CE collection'!J35,2), "-")</f>
        <v>15.42</v>
      </c>
      <c r="D29" s="37">
        <f>IFERROR(ROUND('[1]CE collection'!K35,2), "-")</f>
        <v>24.05</v>
      </c>
      <c r="E29" s="37">
        <f>IFERROR(ROUND('[1]CE collection'!L35,2), "-")</f>
        <v>29.06</v>
      </c>
      <c r="F29" s="37">
        <f>IFERROR(ROUND('[1]CE collection'!M35,2), "-")</f>
        <v>19.8</v>
      </c>
      <c r="G29" s="36">
        <f>IFERROR(ROUND('[1]CE collection'!U35,2), "-")</f>
        <v>113.15</v>
      </c>
      <c r="H29" s="37">
        <f>IFERROR(ROUND('[1]CE collection'!V35,2), "-")</f>
        <v>124.57</v>
      </c>
      <c r="I29" s="37">
        <f>IFERROR(ROUND('[1]CE collection'!W35,2), "-")</f>
        <v>142.80000000000001</v>
      </c>
      <c r="J29" s="37">
        <f>IFERROR(ROUND('[1]CE collection'!X35,2), "-")</f>
        <v>119</v>
      </c>
      <c r="K29" s="37">
        <f>IFERROR(ROUND('[1]CE collection'!AF35,2), "-")</f>
        <v>141.59</v>
      </c>
      <c r="L29" s="37">
        <f>IFERROR(ROUND('[1]CE collection'!AN35,2), "-")</f>
        <v>157.35</v>
      </c>
      <c r="M29" s="37">
        <f>IFERROR(ROUND('[1]CE collection'!AV35,2), "-")</f>
        <v>173.13</v>
      </c>
    </row>
    <row r="30" spans="2:13" x14ac:dyDescent="0.2">
      <c r="B30" s="41" t="s">
        <v>24</v>
      </c>
      <c r="C30" s="39">
        <f>IFERROR(ROUND('[1]CE collection'!J36,3), "-")</f>
        <v>7.6999999999999999E-2</v>
      </c>
      <c r="D30" s="40">
        <f>IFERROR(ROUND('[1]CE collection'!K36,3), "-")</f>
        <v>0.11799999999999999</v>
      </c>
      <c r="E30" s="40">
        <f>IFERROR(ROUND('[1]CE collection'!L36,3), "-")</f>
        <v>0.13800000000000001</v>
      </c>
      <c r="F30" s="40">
        <f>IFERROR(ROUND('[1]CE collection'!M36,3), "-")</f>
        <v>9.8000000000000004E-2</v>
      </c>
      <c r="G30" s="39">
        <f>IFERROR(ROUND('[1]CE collection'!U36,3), "-")</f>
        <v>0.13200000000000001</v>
      </c>
      <c r="H30" s="40">
        <f>IFERROR(ROUND('[1]CE collection'!V36,3), "-")</f>
        <v>0.13800000000000001</v>
      </c>
      <c r="I30" s="40">
        <f>IFERROR(ROUND('[1]CE collection'!W36,3), "-")</f>
        <v>0.156</v>
      </c>
      <c r="J30" s="40">
        <f>IFERROR(ROUND('[1]CE collection'!X36,3), "-")</f>
        <v>0.13100000000000001</v>
      </c>
      <c r="K30" s="40">
        <f>IFERROR(ROUND('[1]CE collection'!AF36,3), "-")</f>
        <v>0.14499999999999999</v>
      </c>
      <c r="L30" s="40">
        <f>IFERROR(ROUND('[1]CE collection'!AN36,3), "-")</f>
        <v>0.15</v>
      </c>
      <c r="M30" s="40">
        <f>IFERROR(ROUND('[1]CE collection'!AV36,3), "-")</f>
        <v>0.153</v>
      </c>
    </row>
    <row r="31" spans="2:13" x14ac:dyDescent="0.2">
      <c r="B31" s="8"/>
      <c r="C31" s="27"/>
      <c r="D31" s="27"/>
      <c r="E31" s="27"/>
      <c r="F31" s="27"/>
      <c r="G31" s="27"/>
      <c r="H31" s="27"/>
      <c r="I31" s="27"/>
      <c r="J31" s="27"/>
      <c r="K31" s="27"/>
      <c r="L31" s="27"/>
      <c r="M31" s="27"/>
    </row>
    <row r="32" spans="2:13" x14ac:dyDescent="0.2">
      <c r="B32" s="30" t="s">
        <v>25</v>
      </c>
      <c r="C32" s="29">
        <f>IFERROR(ROUND('[1]CE collection'!J38,2), "-")</f>
        <v>13.6</v>
      </c>
      <c r="D32" s="27">
        <f>IFERROR(ROUND('[1]CE collection'!K38,2), "-")</f>
        <v>13.47</v>
      </c>
      <c r="E32" s="27">
        <f>IFERROR(ROUND('[1]CE collection'!L38,2), "-")</f>
        <v>15.59</v>
      </c>
      <c r="F32" s="27">
        <f>IFERROR(ROUND('[1]CE collection'!M38,2), "-")</f>
        <v>10.42</v>
      </c>
      <c r="G32" s="29">
        <f>IFERROR(ROUND('[1]CE collection'!U38,2), "-")</f>
        <v>55.97</v>
      </c>
      <c r="H32" s="27">
        <f>IFERROR(ROUND('[1]CE collection'!V38,2), "-")</f>
        <v>58.24</v>
      </c>
      <c r="I32" s="27">
        <f>IFERROR(ROUND('[1]CE collection'!W38,2), "-")</f>
        <v>62.38</v>
      </c>
      <c r="J32" s="27">
        <f>IFERROR(ROUND('[1]CE collection'!X38,2), "-")</f>
        <v>54.31</v>
      </c>
      <c r="K32" s="27">
        <f>IFERROR(ROUND('[1]CE collection'!AF38,2), "-")</f>
        <v>61.3</v>
      </c>
      <c r="L32" s="27">
        <f>IFERROR(ROUND('[1]CE collection'!AN38,2), "-")</f>
        <v>64.760000000000005</v>
      </c>
      <c r="M32" s="27">
        <f>IFERROR(ROUND('[1]CE collection'!AV38,2), "-")</f>
        <v>68.650000000000006</v>
      </c>
    </row>
    <row r="33" spans="2:21" x14ac:dyDescent="0.2">
      <c r="B33" s="42"/>
      <c r="C33" s="33"/>
      <c r="D33" s="33"/>
      <c r="E33" s="33"/>
      <c r="F33" s="33"/>
      <c r="G33" s="33"/>
      <c r="H33" s="33"/>
      <c r="I33" s="33"/>
      <c r="J33" s="33"/>
      <c r="K33" s="33"/>
      <c r="L33" s="33"/>
      <c r="M33" s="33"/>
    </row>
    <row r="34" spans="2:21" s="11" customFormat="1" x14ac:dyDescent="0.2">
      <c r="B34" s="8" t="s">
        <v>26</v>
      </c>
      <c r="C34" s="36">
        <f>IFERROR(ROUND('[1]CE collection'!J40,2), "-")</f>
        <v>29.01</v>
      </c>
      <c r="D34" s="37">
        <f>IFERROR(ROUND('[1]CE collection'!K40,2), "-")</f>
        <v>37.51</v>
      </c>
      <c r="E34" s="37">
        <f>IFERROR(ROUND('[1]CE collection'!L40,2), "-")</f>
        <v>41.15</v>
      </c>
      <c r="F34" s="37">
        <f>IFERROR(ROUND('[1]CE collection'!M40,2), "-")</f>
        <v>34.020000000000003</v>
      </c>
      <c r="G34" s="36">
        <f>IFERROR(ROUND('[1]CE collection'!U40,2), "-")</f>
        <v>169.13</v>
      </c>
      <c r="H34" s="37">
        <f>IFERROR(ROUND('[1]CE collection'!V40,2), "-")</f>
        <v>182.81</v>
      </c>
      <c r="I34" s="37">
        <f>IFERROR(ROUND('[1]CE collection'!W40,2), "-")</f>
        <v>197.11</v>
      </c>
      <c r="J34" s="37">
        <f>IFERROR(ROUND('[1]CE collection'!X40,2), "-")</f>
        <v>178.27</v>
      </c>
      <c r="K34" s="37">
        <f>IFERROR(ROUND('[1]CE collection'!AF40,2), "-")</f>
        <v>202.89</v>
      </c>
      <c r="L34" s="37">
        <f>IFERROR(ROUND('[1]CE collection'!AN40,2), "-")</f>
        <v>222.11</v>
      </c>
      <c r="M34" s="37">
        <f>IFERROR(ROUND('[1]CE collection'!AV40,2), "-")</f>
        <v>241.77</v>
      </c>
    </row>
    <row r="35" spans="2:21" x14ac:dyDescent="0.2">
      <c r="B35" s="41" t="s">
        <v>27</v>
      </c>
      <c r="C35" s="39">
        <f>IFERROR(ROUND('[1]CE collection'!J41,3), "-")</f>
        <v>0.14499999999999999</v>
      </c>
      <c r="D35" s="40">
        <f>IFERROR(ROUND('[1]CE collection'!K41,3), "-")</f>
        <v>0.183</v>
      </c>
      <c r="E35" s="40">
        <f>IFERROR(ROUND('[1]CE collection'!L41,3), "-")</f>
        <v>0.19500000000000001</v>
      </c>
      <c r="F35" s="40">
        <f>IFERROR(ROUND('[1]CE collection'!M41,3), "-")</f>
        <v>0.16800000000000001</v>
      </c>
      <c r="G35" s="39">
        <f>IFERROR(ROUND('[1]CE collection'!U41,3), "-")</f>
        <v>0.19800000000000001</v>
      </c>
      <c r="H35" s="40">
        <f>IFERROR(ROUND('[1]CE collection'!V41,3), "-")</f>
        <v>0.20300000000000001</v>
      </c>
      <c r="I35" s="40">
        <f>IFERROR(ROUND('[1]CE collection'!W41,3), "-")</f>
        <v>0.215</v>
      </c>
      <c r="J35" s="40">
        <f>IFERROR(ROUND('[1]CE collection'!X41,3), "-")</f>
        <v>0.19700000000000001</v>
      </c>
      <c r="K35" s="40">
        <f>IFERROR(ROUND('[1]CE collection'!AF41,3), "-")</f>
        <v>0.20799999999999999</v>
      </c>
      <c r="L35" s="40">
        <f>IFERROR(ROUND('[1]CE collection'!AN41,3), "-")</f>
        <v>0.21099999999999999</v>
      </c>
      <c r="M35" s="40">
        <f>IFERROR(ROUND('[1]CE collection'!AV41,3), "-")</f>
        <v>0.214</v>
      </c>
    </row>
    <row r="36" spans="2:21" x14ac:dyDescent="0.2">
      <c r="B36" s="41"/>
      <c r="C36" s="27"/>
      <c r="D36" s="27"/>
      <c r="E36" s="27"/>
      <c r="F36" s="27"/>
      <c r="G36" s="27"/>
      <c r="H36" s="27"/>
      <c r="I36" s="27"/>
      <c r="J36" s="27"/>
      <c r="K36" s="27"/>
      <c r="L36" s="27"/>
      <c r="M36" s="27"/>
    </row>
    <row r="37" spans="2:21" x14ac:dyDescent="0.2">
      <c r="B37" s="31" t="s">
        <v>28</v>
      </c>
      <c r="C37" s="32">
        <f>IFERROR(ROUND('[1]CE collection'!J43,2), "-")</f>
        <v>4.2</v>
      </c>
      <c r="D37" s="33">
        <f>IFERROR(ROUND('[1]CE collection'!K43,2), "-")</f>
        <v>0</v>
      </c>
      <c r="E37" s="33">
        <f>IFERROR(ROUND('[1]CE collection'!L43,2), "-")</f>
        <v>0</v>
      </c>
      <c r="F37" s="33">
        <f>IFERROR(ROUND('[1]CE collection'!M43,2), "-")</f>
        <v>0</v>
      </c>
      <c r="G37" s="32">
        <f>IFERROR(ROUND('[1]CE collection'!U43,2), "-")</f>
        <v>4.2</v>
      </c>
      <c r="H37" s="33">
        <f>IFERROR(ROUND('[1]CE collection'!V43,2), "-")</f>
        <v>0</v>
      </c>
      <c r="I37" s="33">
        <f>IFERROR(ROUND('[1]CE collection'!W43,2), "-")</f>
        <v>0</v>
      </c>
      <c r="J37" s="33">
        <f>IFERROR(ROUND('[1]CE collection'!X43,2), "-")</f>
        <v>0</v>
      </c>
      <c r="K37" s="33">
        <f>IFERROR(ROUND('[1]CE collection'!AF43,2), "-")</f>
        <v>0</v>
      </c>
      <c r="L37" s="33">
        <f>IFERROR(ROUND('[1]CE collection'!AN43,2), "-")</f>
        <v>0</v>
      </c>
      <c r="M37" s="33">
        <f>IFERROR(ROUND('[1]CE collection'!AV43,2), "-")</f>
        <v>0</v>
      </c>
    </row>
    <row r="38" spans="2:21" s="11" customFormat="1" x14ac:dyDescent="0.2">
      <c r="B38" s="8" t="s">
        <v>29</v>
      </c>
      <c r="C38" s="36">
        <f>IFERROR(ROUND('[1]CE collection'!J44,2), "-")</f>
        <v>33.21</v>
      </c>
      <c r="D38" s="37">
        <f>IFERROR(ROUND('[1]CE collection'!K44,2), "-")</f>
        <v>37.51</v>
      </c>
      <c r="E38" s="37">
        <f>IFERROR(ROUND('[1]CE collection'!L44,2), "-")</f>
        <v>41.15</v>
      </c>
      <c r="F38" s="37">
        <f>IFERROR(ROUND('[1]CE collection'!M44,2), "-")</f>
        <v>34.020000000000003</v>
      </c>
      <c r="G38" s="36">
        <f>IFERROR(ROUND('[1]CE collection'!U44,2), "-")</f>
        <v>173.33</v>
      </c>
      <c r="H38" s="37">
        <f>IFERROR(ROUND('[1]CE collection'!V44,2), "-")</f>
        <v>182.81</v>
      </c>
      <c r="I38" s="37">
        <f>IFERROR(ROUND('[1]CE collection'!W44,2), "-")</f>
        <v>197.11</v>
      </c>
      <c r="J38" s="37">
        <f>IFERROR(ROUND('[1]CE collection'!X44,2), "-")</f>
        <v>178.27</v>
      </c>
      <c r="K38" s="37">
        <f>IFERROR(ROUND('[1]CE collection'!AF44,2), "-")</f>
        <v>202.89</v>
      </c>
      <c r="L38" s="37">
        <f>IFERROR(ROUND('[1]CE collection'!AN44,2), "-")</f>
        <v>222.11</v>
      </c>
      <c r="M38" s="37">
        <f>IFERROR(ROUND('[1]CE collection'!AV44,2), "-")</f>
        <v>241.77</v>
      </c>
    </row>
    <row r="39" spans="2:21" s="45" customFormat="1" x14ac:dyDescent="0.2">
      <c r="B39" s="43" t="s">
        <v>30</v>
      </c>
      <c r="C39" s="39">
        <f>IFERROR(ROUND('[1]CE collection'!J45,3), "-")</f>
        <v>0.16600000000000001</v>
      </c>
      <c r="D39" s="40">
        <f>IFERROR(ROUND('[1]CE collection'!K45,3), "-")</f>
        <v>0.183</v>
      </c>
      <c r="E39" s="40">
        <f>IFERROR(ROUND('[1]CE collection'!L45,3), "-")</f>
        <v>0.19500000000000001</v>
      </c>
      <c r="F39" s="40">
        <f>IFERROR(ROUND('[1]CE collection'!M45,3), "-")</f>
        <v>0.16800000000000001</v>
      </c>
      <c r="G39" s="39">
        <f>IFERROR(ROUND('[1]CE collection'!U45,3), "-")</f>
        <v>0.20300000000000001</v>
      </c>
      <c r="H39" s="40">
        <f>IFERROR(ROUND('[1]CE collection'!V45,3), "-")</f>
        <v>0.20300000000000001</v>
      </c>
      <c r="I39" s="40">
        <f>IFERROR(ROUND('[1]CE collection'!W45,3), "-")</f>
        <v>0.215</v>
      </c>
      <c r="J39" s="40">
        <f>IFERROR(ROUND('[1]CE collection'!X45,3), "-")</f>
        <v>0.19700000000000001</v>
      </c>
      <c r="K39" s="40">
        <f>IFERROR(ROUND('[1]CE collection'!AF45,3), "-")</f>
        <v>0.20799999999999999</v>
      </c>
      <c r="L39" s="40">
        <f>IFERROR(ROUND('[1]CE collection'!AN45,3), "-")</f>
        <v>0.21099999999999999</v>
      </c>
      <c r="M39" s="40">
        <f>IFERROR(ROUND('[1]CE collection'!AV45,3), "-")</f>
        <v>0.214</v>
      </c>
      <c r="N39" s="44"/>
      <c r="O39" s="44"/>
      <c r="P39" s="44"/>
      <c r="Q39" s="44"/>
      <c r="R39" s="44"/>
      <c r="S39" s="44"/>
      <c r="T39" s="44"/>
      <c r="U39" s="44"/>
    </row>
    <row r="40" spans="2:21" x14ac:dyDescent="0.2">
      <c r="C40" s="27"/>
      <c r="D40" s="27"/>
      <c r="E40" s="27"/>
      <c r="F40" s="27"/>
      <c r="G40" s="27"/>
      <c r="H40" s="27"/>
      <c r="I40" s="27"/>
      <c r="J40" s="27"/>
      <c r="K40" s="27"/>
      <c r="L40" s="27"/>
      <c r="M40" s="27"/>
    </row>
    <row r="41" spans="2:21" x14ac:dyDescent="0.2">
      <c r="B41" s="30" t="s">
        <v>31</v>
      </c>
      <c r="C41" s="29">
        <f>IFERROR(ROUND('[1]CE collection'!J47,2), "-")</f>
        <v>-4.4400000000000004</v>
      </c>
      <c r="D41" s="27">
        <f>IFERROR(ROUND('[1]CE collection'!K47,2), "-")</f>
        <v>-4.22</v>
      </c>
      <c r="E41" s="27">
        <f>IFERROR(ROUND('[1]CE collection'!L47,2), "-")</f>
        <v>-2.8</v>
      </c>
      <c r="F41" s="27">
        <f>IFERROR(ROUND('[1]CE collection'!M47,2), "-")</f>
        <v>-6</v>
      </c>
      <c r="G41" s="29">
        <f>IFERROR(ROUND('[1]CE collection'!U47,2), "-")</f>
        <v>-22.59</v>
      </c>
      <c r="H41" s="27">
        <f>IFERROR(ROUND('[1]CE collection'!V47,2), "-")</f>
        <v>-17.04</v>
      </c>
      <c r="I41" s="27">
        <f>IFERROR(ROUND('[1]CE collection'!W47,2), "-")</f>
        <v>-12.2</v>
      </c>
      <c r="J41" s="27">
        <f>IFERROR(ROUND('[1]CE collection'!X47,2), "-")</f>
        <v>-25</v>
      </c>
      <c r="K41" s="27">
        <f>IFERROR(ROUND('[1]CE collection'!AF47,2), "-")</f>
        <v>-16.12</v>
      </c>
      <c r="L41" s="27">
        <f>IFERROR(ROUND('[1]CE collection'!AN47,2), "-")</f>
        <v>-14.88</v>
      </c>
      <c r="M41" s="27">
        <f>IFERROR(ROUND('[1]CE collection'!AV47,2), "-")</f>
        <v>-13.8</v>
      </c>
    </row>
    <row r="42" spans="2:21" x14ac:dyDescent="0.2">
      <c r="B42" s="46"/>
      <c r="C42" s="33"/>
      <c r="D42" s="33"/>
      <c r="E42" s="33"/>
      <c r="F42" s="33"/>
      <c r="G42" s="33"/>
      <c r="H42" s="33"/>
      <c r="I42" s="33"/>
      <c r="J42" s="33"/>
      <c r="K42" s="33"/>
      <c r="L42" s="33"/>
      <c r="M42" s="33"/>
    </row>
    <row r="43" spans="2:21" s="11" customFormat="1" x14ac:dyDescent="0.2">
      <c r="B43" s="8" t="s">
        <v>32</v>
      </c>
      <c r="C43" s="36">
        <f>IFERROR(ROUND('[1]CE collection'!J49,2), "-")</f>
        <v>10.98</v>
      </c>
      <c r="D43" s="37">
        <f>IFERROR(ROUND('[1]CE collection'!K49,2), "-")</f>
        <v>19.829999999999998</v>
      </c>
      <c r="E43" s="37">
        <f>IFERROR(ROUND('[1]CE collection'!L49,2), "-")</f>
        <v>26.26</v>
      </c>
      <c r="F43" s="37">
        <f>IFERROR(ROUND('[1]CE collection'!M49,2), "-")</f>
        <v>15.82</v>
      </c>
      <c r="G43" s="36">
        <f>IFERROR(ROUND('[1]CE collection'!U49,2), "-")</f>
        <v>90.56</v>
      </c>
      <c r="H43" s="37">
        <f>IFERROR(ROUND('[1]CE collection'!V49,2), "-")</f>
        <v>107.53</v>
      </c>
      <c r="I43" s="37">
        <f>IFERROR(ROUND('[1]CE collection'!W49,2), "-")</f>
        <v>130.6</v>
      </c>
      <c r="J43" s="37">
        <f>IFERROR(ROUND('[1]CE collection'!X49,2), "-")</f>
        <v>94.01</v>
      </c>
      <c r="K43" s="37">
        <f>IFERROR(ROUND('[1]CE collection'!AF49,2), "-")</f>
        <v>125.48</v>
      </c>
      <c r="L43" s="37">
        <f>IFERROR(ROUND('[1]CE collection'!AN49,2), "-")</f>
        <v>142.47</v>
      </c>
      <c r="M43" s="37">
        <f>IFERROR(ROUND('[1]CE collection'!AV49,2), "-")</f>
        <v>159.32</v>
      </c>
    </row>
    <row r="44" spans="2:21" x14ac:dyDescent="0.2">
      <c r="B44" s="8"/>
      <c r="C44" s="27"/>
      <c r="D44" s="27"/>
      <c r="E44" s="27"/>
      <c r="F44" s="27"/>
      <c r="G44" s="27"/>
      <c r="H44" s="27"/>
      <c r="I44" s="27"/>
      <c r="J44" s="27"/>
      <c r="K44" s="27"/>
      <c r="L44" s="27"/>
      <c r="M44" s="27"/>
    </row>
    <row r="45" spans="2:21" ht="10" customHeight="1" x14ac:dyDescent="0.2">
      <c r="B45" s="14" t="s">
        <v>33</v>
      </c>
      <c r="C45" s="29">
        <f>IFERROR(ROUND('[1]CE collection'!J51,2), "-")</f>
        <v>-2.64</v>
      </c>
      <c r="D45" s="27">
        <f>IFERROR(ROUND('[1]CE collection'!K51,2), "-")</f>
        <v>-4.55</v>
      </c>
      <c r="E45" s="27">
        <f>IFERROR(ROUND('[1]CE collection'!L51,2), "-")</f>
        <v>-3.17</v>
      </c>
      <c r="F45" s="27">
        <f>IFERROR(ROUND('[1]CE collection'!M51,2), "-")</f>
        <v>-6.17</v>
      </c>
      <c r="G45" s="29">
        <f>IFERROR(ROUND('[1]CE collection'!U51,2), "-")</f>
        <v>-21.6</v>
      </c>
      <c r="H45" s="27">
        <f>IFERROR(ROUND('[1]CE collection'!V51,2), "-")</f>
        <v>-25.36</v>
      </c>
      <c r="I45" s="27">
        <f>IFERROR(ROUND('[1]CE collection'!W51,2), "-")</f>
        <v>-22.09</v>
      </c>
      <c r="J45" s="27">
        <f>IFERROR(ROUND('[1]CE collection'!X51,2), "-")</f>
        <v>-30.69</v>
      </c>
      <c r="K45" s="27">
        <f>IFERROR(ROUND('[1]CE collection'!AF51,2), "-")</f>
        <v>-29.42</v>
      </c>
      <c r="L45" s="27">
        <f>IFERROR(ROUND('[1]CE collection'!AN51,2), "-")</f>
        <v>-33.43</v>
      </c>
      <c r="M45" s="27">
        <f>IFERROR(ROUND('[1]CE collection'!AV51,2), "-")</f>
        <v>-37.4</v>
      </c>
    </row>
    <row r="46" spans="2:21" x14ac:dyDescent="0.2">
      <c r="B46" s="41" t="s">
        <v>34</v>
      </c>
      <c r="C46" s="39">
        <f>IFERROR(ROUND('[1]CE collection'!J52,3), "-")</f>
        <v>0.24</v>
      </c>
      <c r="D46" s="40">
        <f>IFERROR(ROUND('[1]CE collection'!K52,3), "-")</f>
        <v>0.22800000000000001</v>
      </c>
      <c r="E46" s="40">
        <f>IFERROR(ROUND('[1]CE collection'!L52,3), "-")</f>
        <v>0.24</v>
      </c>
      <c r="F46" s="40">
        <f>IFERROR(ROUND('[1]CE collection'!M52,3), "-")</f>
        <v>0.18099999999999999</v>
      </c>
      <c r="G46" s="39">
        <f>IFERROR(ROUND('[1]CE collection'!U52,3), "-")</f>
        <v>0.24</v>
      </c>
      <c r="H46" s="40">
        <f>IFERROR(ROUND('[1]CE collection'!V52,3), "-")</f>
        <v>0.23599999999999999</v>
      </c>
      <c r="I46" s="40">
        <f>IFERROR(ROUND('[1]CE collection'!W52,3), "-")</f>
        <v>0.24</v>
      </c>
      <c r="J46" s="40">
        <f>IFERROR(ROUND('[1]CE collection'!X52,3), "-")</f>
        <v>0.23499999999999999</v>
      </c>
      <c r="K46" s="40">
        <f>IFERROR(ROUND('[1]CE collection'!AF52,3), "-")</f>
        <v>0.23400000000000001</v>
      </c>
      <c r="L46" s="40">
        <f>IFERROR(ROUND('[1]CE collection'!AN52,3), "-")</f>
        <v>0.23400000000000001</v>
      </c>
      <c r="M46" s="40">
        <f>IFERROR(ROUND('[1]CE collection'!AV52,3), "-")</f>
        <v>0.23400000000000001</v>
      </c>
    </row>
    <row r="47" spans="2:21" x14ac:dyDescent="0.2">
      <c r="B47" s="46"/>
      <c r="C47" s="33"/>
      <c r="D47" s="33"/>
      <c r="E47" s="33"/>
      <c r="F47" s="33"/>
      <c r="G47" s="33"/>
      <c r="H47" s="33"/>
      <c r="I47" s="33"/>
      <c r="J47" s="33"/>
      <c r="K47" s="33"/>
      <c r="L47" s="33"/>
      <c r="M47" s="33"/>
    </row>
    <row r="48" spans="2:21" s="11" customFormat="1" x14ac:dyDescent="0.2">
      <c r="B48" s="8" t="s">
        <v>35</v>
      </c>
      <c r="C48" s="36">
        <f>IFERROR(ROUND('[1]CE collection'!J54,2), "-")</f>
        <v>8.35</v>
      </c>
      <c r="D48" s="37">
        <f>IFERROR(ROUND('[1]CE collection'!K54,2), "-")</f>
        <v>15.28</v>
      </c>
      <c r="E48" s="37">
        <f>IFERROR(ROUND('[1]CE collection'!L54,2), "-")</f>
        <v>20.09</v>
      </c>
      <c r="F48" s="37">
        <f>IFERROR(ROUND('[1]CE collection'!M54,2), "-")</f>
        <v>12.1</v>
      </c>
      <c r="G48" s="36">
        <f>IFERROR(ROUND('[1]CE collection'!U54,2), "-")</f>
        <v>68.959999999999994</v>
      </c>
      <c r="H48" s="37">
        <f>IFERROR(ROUND('[1]CE collection'!V54,2), "-")</f>
        <v>82.17</v>
      </c>
      <c r="I48" s="37">
        <f>IFERROR(ROUND('[1]CE collection'!W54,2), "-")</f>
        <v>99.91</v>
      </c>
      <c r="J48" s="37">
        <f>IFERROR(ROUND('[1]CE collection'!X54,2), "-")</f>
        <v>71.91</v>
      </c>
      <c r="K48" s="37">
        <f>IFERROR(ROUND('[1]CE collection'!AF54,2), "-")</f>
        <v>96.06</v>
      </c>
      <c r="L48" s="37">
        <f>IFERROR(ROUND('[1]CE collection'!AN54,2), "-")</f>
        <v>109.04</v>
      </c>
      <c r="M48" s="37">
        <f>IFERROR(ROUND('[1]CE collection'!AV54,2), "-")</f>
        <v>121.92</v>
      </c>
    </row>
    <row r="49" spans="1:14" x14ac:dyDescent="0.2">
      <c r="C49" s="27"/>
      <c r="D49" s="27"/>
      <c r="E49" s="27"/>
      <c r="F49" s="27"/>
      <c r="G49" s="27"/>
      <c r="H49" s="27"/>
      <c r="I49" s="27"/>
      <c r="J49" s="27"/>
      <c r="K49" s="27"/>
      <c r="L49" s="27"/>
      <c r="M49" s="27"/>
    </row>
    <row r="50" spans="1:14" x14ac:dyDescent="0.2">
      <c r="B50" s="30" t="s">
        <v>36</v>
      </c>
      <c r="C50" s="29">
        <f>IFERROR(ROUND('[1]CE collection'!J56,2), "-")</f>
        <v>1.9</v>
      </c>
      <c r="D50" s="27">
        <f>IFERROR(ROUND('[1]CE collection'!K56,2), "-")</f>
        <v>3.64</v>
      </c>
      <c r="E50" s="27">
        <f>IFERROR(ROUND('[1]CE collection'!L56,2), "-")</f>
        <v>4.4000000000000004</v>
      </c>
      <c r="F50" s="27">
        <f>IFERROR(ROUND('[1]CE collection'!M56,2), "-")</f>
        <v>2.86</v>
      </c>
      <c r="G50" s="29">
        <f>IFERROR(ROUND('[1]CE collection'!U56,2), "-")</f>
        <v>16.2</v>
      </c>
      <c r="H50" s="27">
        <f>IFERROR(ROUND('[1]CE collection'!V56,2), "-")</f>
        <v>19.149999999999999</v>
      </c>
      <c r="I50" s="27">
        <f>IFERROR(ROUND('[1]CE collection'!W56,2), "-")</f>
        <v>21.15</v>
      </c>
      <c r="J50" s="27">
        <f>IFERROR(ROUND('[1]CE collection'!X56,2), "-")</f>
        <v>17.29</v>
      </c>
      <c r="K50" s="27">
        <f>IFERROR(ROUND('[1]CE collection'!AF56,2), "-")</f>
        <v>22.86</v>
      </c>
      <c r="L50" s="27">
        <f>IFERROR(ROUND('[1]CE collection'!AN56,2), "-")</f>
        <v>26.23</v>
      </c>
      <c r="M50" s="27">
        <f>IFERROR(ROUND('[1]CE collection'!AV56,2), "-")</f>
        <v>29.64</v>
      </c>
    </row>
    <row r="51" spans="1:14" x14ac:dyDescent="0.2">
      <c r="B51" s="30" t="s">
        <v>37</v>
      </c>
      <c r="C51" s="29">
        <f>IFERROR(ROUND('[1]CE collection'!J57,2), "-")</f>
        <v>482</v>
      </c>
      <c r="D51" s="27">
        <f>IFERROR(ROUND('[1]CE collection'!K57,2), "-")</f>
        <v>418.51</v>
      </c>
      <c r="E51" s="27">
        <f>IFERROR(ROUND('[1]CE collection'!L57,2), "-")</f>
        <v>427.12</v>
      </c>
      <c r="F51" s="27">
        <f>IFERROR(ROUND('[1]CE collection'!M57,2), "-")</f>
        <v>413.42</v>
      </c>
      <c r="G51" s="29">
        <f>IFERROR(ROUND('[1]CE collection'!U57,2), "-")</f>
        <v>414</v>
      </c>
      <c r="H51" s="27">
        <f>IFERROR(ROUND('[1]CE collection'!V57,2), "-")</f>
        <v>373.95</v>
      </c>
      <c r="I51" s="27">
        <f>IFERROR(ROUND('[1]CE collection'!W57,2), "-")</f>
        <v>416.22</v>
      </c>
      <c r="J51" s="27">
        <f>IFERROR(ROUND('[1]CE collection'!X57,2), "-")</f>
        <v>351</v>
      </c>
      <c r="K51" s="27">
        <f>IFERROR(ROUND('[1]CE collection'!AF57,2), "-")</f>
        <v>347.55</v>
      </c>
      <c r="L51" s="27">
        <f>IFERROR(ROUND('[1]CE collection'!AN57,2), "-")</f>
        <v>309.27</v>
      </c>
      <c r="M51" s="27">
        <f>IFERROR(ROUND('[1]CE collection'!AV57,2), "-")</f>
        <v>268.85000000000002</v>
      </c>
    </row>
    <row r="52" spans="1:14" x14ac:dyDescent="0.2">
      <c r="B52" s="8"/>
      <c r="C52" s="27"/>
      <c r="D52" s="27"/>
      <c r="E52" s="27"/>
      <c r="F52" s="27"/>
      <c r="G52" s="27"/>
      <c r="H52" s="27"/>
      <c r="I52" s="27"/>
      <c r="J52" s="27"/>
      <c r="K52" s="27"/>
      <c r="L52" s="27"/>
      <c r="M52" s="27"/>
    </row>
    <row r="53" spans="1:14" x14ac:dyDescent="0.2">
      <c r="B53" s="41" t="s">
        <v>38</v>
      </c>
      <c r="C53" s="39">
        <f>IFERROR(ROUND('[1]CE collection'!J59,3), "-")</f>
        <v>5.6000000000000001E-2</v>
      </c>
      <c r="D53" s="40">
        <f>IFERROR(ROUND('[1]CE collection'!K59,2), "-")</f>
        <v>0.04</v>
      </c>
      <c r="E53" s="40">
        <f>IFERROR(ROUND('[1]CE collection'!L59,2), "-")</f>
        <v>0.04</v>
      </c>
      <c r="F53" s="40">
        <f>IFERROR(ROUND('[1]CE collection'!M59,2), "-")</f>
        <v>0.04</v>
      </c>
      <c r="G53" s="39">
        <f>IFERROR(ROUND('[1]CE collection'!U59,3), "-")</f>
        <v>4.5999999999999999E-2</v>
      </c>
      <c r="H53" s="40">
        <f>IFERROR(ROUND('[1]CE collection'!V59,3), "-")</f>
        <v>3.9E-2</v>
      </c>
      <c r="I53" s="40">
        <f>IFERROR(ROUND('[1]CE collection'!W59,3), "-")</f>
        <v>0.05</v>
      </c>
      <c r="J53" s="40">
        <f>IFERROR(ROUND('[1]CE collection'!X59,3), "-")</f>
        <v>3.2000000000000001E-2</v>
      </c>
      <c r="K53" s="40">
        <f>IFERROR(ROUND('[1]CE collection'!AF59,3), "-")</f>
        <v>3.7999999999999999E-2</v>
      </c>
      <c r="L53" s="40">
        <f>IFERROR(ROUND('[1]CE collection'!AN59,3), "-")</f>
        <v>3.7999999999999999E-2</v>
      </c>
      <c r="M53" s="40">
        <f>IFERROR(ROUND('[1]CE collection'!AV59,3), "-")</f>
        <v>3.7999999999999999E-2</v>
      </c>
    </row>
    <row r="54" spans="1:14" x14ac:dyDescent="0.2">
      <c r="C54" s="27"/>
      <c r="D54" s="40"/>
      <c r="E54" s="40"/>
      <c r="F54" s="40"/>
      <c r="G54" s="27"/>
      <c r="H54" s="27"/>
      <c r="I54" s="27"/>
      <c r="J54" s="27"/>
      <c r="K54" s="27"/>
      <c r="L54" s="27"/>
      <c r="M54" s="27"/>
    </row>
    <row r="55" spans="1:14" x14ac:dyDescent="0.2">
      <c r="B55" s="30" t="s">
        <v>39</v>
      </c>
      <c r="C55" s="29">
        <f>IFERROR(ROUND('[1]CE collection'!J61,2), "-")</f>
        <v>0</v>
      </c>
      <c r="D55" s="27">
        <f>IFERROR(ROUND('[1]CE collection'!K61,2), "-")</f>
        <v>6.25</v>
      </c>
      <c r="E55" s="27">
        <f>IFERROR(ROUND('[1]CE collection'!L61,2), "-")</f>
        <v>10</v>
      </c>
      <c r="F55" s="27">
        <f>IFERROR(ROUND('[1]CE collection'!M61,2), "-")</f>
        <v>2.5</v>
      </c>
      <c r="G55" s="29">
        <f>IFERROR(ROUND('[1]CE collection'!U61,2), "-")</f>
        <v>0</v>
      </c>
      <c r="H55" s="27">
        <f>IFERROR(ROUND('[1]CE collection'!V61,2), "-")</f>
        <v>18.2</v>
      </c>
      <c r="I55" s="27">
        <f>IFERROR(ROUND('[1]CE collection'!W61,2), "-")</f>
        <v>40</v>
      </c>
      <c r="J55" s="27">
        <f>IFERROR(ROUND('[1]CE collection'!X61,2), "-")</f>
        <v>10</v>
      </c>
      <c r="K55" s="27">
        <f>IFERROR(ROUND('[1]CE collection'!AF61,2), "-")</f>
        <v>22.61</v>
      </c>
      <c r="L55" s="27">
        <f>IFERROR(ROUND('[1]CE collection'!AN61,2), "-")</f>
        <v>27.21</v>
      </c>
      <c r="M55" s="27">
        <f>IFERROR(ROUND('[1]CE collection'!AV61,2), "-")</f>
        <v>32.03</v>
      </c>
    </row>
    <row r="56" spans="1:14" x14ac:dyDescent="0.2">
      <c r="C56" s="47"/>
      <c r="D56" s="47"/>
      <c r="E56" s="47"/>
      <c r="F56" s="47"/>
      <c r="G56" s="47"/>
      <c r="H56" s="47"/>
      <c r="I56" s="47"/>
      <c r="J56" s="47"/>
      <c r="K56" s="47"/>
      <c r="L56" s="47"/>
      <c r="M56" s="47"/>
    </row>
    <row r="57" spans="1:14" ht="11.95" customHeight="1" x14ac:dyDescent="0.2">
      <c r="A57" s="48" t="s">
        <v>40</v>
      </c>
      <c r="B57" s="49"/>
      <c r="C57" s="50"/>
      <c r="D57" s="50"/>
      <c r="E57" s="50"/>
      <c r="F57" s="50"/>
      <c r="G57" s="50"/>
      <c r="H57" s="50"/>
      <c r="I57" s="50"/>
      <c r="J57" s="50"/>
      <c r="K57" s="50"/>
      <c r="L57" s="50"/>
      <c r="M57" s="50"/>
      <c r="N57" s="51"/>
    </row>
    <row r="58" spans="1:14" x14ac:dyDescent="0.2">
      <c r="A58" s="52"/>
      <c r="B58" s="14" t="s">
        <v>41</v>
      </c>
      <c r="C58" s="27">
        <f>+C15+C21+C25+C26+C27+C28+C41+C45</f>
        <v>8.3299999999999805</v>
      </c>
      <c r="D58" s="27">
        <f>+D15+D21+D25+D26+D27+D28+D41+D45</f>
        <v>15.27000000000001</v>
      </c>
      <c r="E58" s="27"/>
      <c r="F58" s="27"/>
      <c r="G58" s="27">
        <f t="shared" ref="G58:M58" si="0">+G15+G21+G25+G26+G27+G28+G41+G45</f>
        <v>68.970000000000056</v>
      </c>
      <c r="H58" s="27">
        <f t="shared" si="0"/>
        <v>82.170000000000059</v>
      </c>
      <c r="I58" s="27"/>
      <c r="J58" s="27"/>
      <c r="K58" s="27">
        <f t="shared" si="0"/>
        <v>96.050000000000082</v>
      </c>
      <c r="L58" s="27">
        <f t="shared" si="0"/>
        <v>109.05000000000007</v>
      </c>
      <c r="M58" s="27">
        <f t="shared" si="0"/>
        <v>121.92999999999992</v>
      </c>
      <c r="N58" s="53"/>
    </row>
    <row r="59" spans="1:14" x14ac:dyDescent="0.2">
      <c r="A59" s="52"/>
      <c r="B59" s="14" t="s">
        <v>26</v>
      </c>
      <c r="C59" s="27">
        <f>+C15+C21+C25+C26+C27+C28+C32+C37</f>
        <v>33.209999999999987</v>
      </c>
      <c r="D59" s="27">
        <f>+D15+D21+D25+D26+D27+D28+D32+D37</f>
        <v>37.510000000000012</v>
      </c>
      <c r="E59" s="27"/>
      <c r="F59" s="27"/>
      <c r="G59" s="27">
        <f>+G15+G21+G25+G26+G27+G28+G32+G37</f>
        <v>173.33000000000004</v>
      </c>
      <c r="H59" s="27">
        <f>+H15+H21+H25+H26+H27+H28+H32+H37</f>
        <v>182.81000000000006</v>
      </c>
      <c r="I59" s="27"/>
      <c r="J59" s="27"/>
      <c r="K59" s="27">
        <f>+K15+K21+K25+K26+K27+K28+K32+K37</f>
        <v>202.8900000000001</v>
      </c>
      <c r="L59" s="27">
        <f>+L15+L21+L25+L26+L27+L28+L32+L37</f>
        <v>222.12000000000006</v>
      </c>
      <c r="M59" s="27">
        <f>+M15+M21+M25+M26+M27+M28+M32+M37</f>
        <v>241.77999999999994</v>
      </c>
      <c r="N59" s="53"/>
    </row>
    <row r="60" spans="1:14" x14ac:dyDescent="0.2">
      <c r="B60" s="14" t="s">
        <v>42</v>
      </c>
      <c r="C60" s="27">
        <f>+C58-C48+C59-C38</f>
        <v>-2.0000000000031548E-2</v>
      </c>
      <c r="D60" s="27">
        <f>+D58-D48+D59-D38</f>
        <v>-9.9999999999766942E-3</v>
      </c>
      <c r="E60" s="27"/>
      <c r="F60" s="27"/>
      <c r="G60" s="27">
        <f>+G58-G48+G59-G38</f>
        <v>1.000000000007617E-2</v>
      </c>
      <c r="H60" s="27">
        <f>+H58-H48+H59-H38</f>
        <v>0</v>
      </c>
      <c r="I60" s="27"/>
      <c r="J60" s="27"/>
      <c r="K60" s="27">
        <f>+K58-K48+K59-K38</f>
        <v>-9.9999999998203748E-3</v>
      </c>
      <c r="L60" s="27">
        <f>+L58-L48+L59-L38</f>
        <v>2.0000000000095497E-2</v>
      </c>
      <c r="M60" s="27">
        <f>+M58-M48+M59-M38</f>
        <v>1.9999999999839702E-2</v>
      </c>
    </row>
    <row r="61" spans="1:14" x14ac:dyDescent="0.2">
      <c r="B61" s="8"/>
    </row>
    <row r="62" spans="1:14" x14ac:dyDescent="0.2">
      <c r="B62" s="8"/>
    </row>
  </sheetData>
  <mergeCells count="4">
    <mergeCell ref="D6:F6"/>
    <mergeCell ref="H6:J6"/>
    <mergeCell ref="D7:F7"/>
    <mergeCell ref="H7:J7"/>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Output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Klaus Sindahl</dc:creator>
  <cp:lastModifiedBy>Klaus Sindahl</cp:lastModifiedBy>
  <dcterms:created xsi:type="dcterms:W3CDTF">2025-04-10T16:59:16Z</dcterms:created>
  <dcterms:modified xsi:type="dcterms:W3CDTF">2025-04-10T18:03:18Z</dcterms:modified>
</cp:coreProperties>
</file>